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35" activeTab="2"/>
  </bookViews>
  <sheets>
    <sheet name="geoFind" sheetId="1" r:id="rId1"/>
    <sheet name="sports" sheetId="2" r:id="rId2"/>
    <sheet name="izaicinajums" sheetId="3" r:id="rId3"/>
  </sheets>
  <definedNames>
    <definedName name="_xlnm._FilterDatabase" localSheetId="0" hidden="1">geoFind!$A$4:$AY$30</definedName>
  </definedNames>
  <calcPr calcId="125725"/>
</workbook>
</file>

<file path=xl/calcChain.xml><?xml version="1.0" encoding="utf-8"?>
<calcChain xmlns="http://schemas.openxmlformats.org/spreadsheetml/2006/main">
  <c r="P28" i="3"/>
  <c r="P25"/>
  <c r="P4"/>
  <c r="P41"/>
  <c r="P23"/>
  <c r="P14"/>
  <c r="P5"/>
  <c r="P27"/>
  <c r="P6"/>
  <c r="P22"/>
  <c r="P35"/>
  <c r="P31"/>
  <c r="P17"/>
  <c r="P39"/>
  <c r="P15"/>
  <c r="P18"/>
  <c r="P20"/>
  <c r="P11"/>
  <c r="P16"/>
  <c r="P37"/>
  <c r="P33"/>
  <c r="P36"/>
  <c r="P29"/>
  <c r="P34"/>
  <c r="P10"/>
  <c r="P7"/>
  <c r="P38"/>
  <c r="P8"/>
  <c r="P30"/>
  <c r="P12"/>
  <c r="P26"/>
  <c r="P19"/>
  <c r="P24"/>
  <c r="P32"/>
  <c r="P9"/>
  <c r="P13"/>
  <c r="P40"/>
  <c r="P21"/>
  <c r="N28"/>
  <c r="N25"/>
  <c r="N4"/>
  <c r="N41"/>
  <c r="N23"/>
  <c r="N14"/>
  <c r="N5"/>
  <c r="N27"/>
  <c r="N6"/>
  <c r="N22"/>
  <c r="N35"/>
  <c r="N31"/>
  <c r="N17"/>
  <c r="N39"/>
  <c r="N15"/>
  <c r="N18"/>
  <c r="N20"/>
  <c r="N11"/>
  <c r="N16"/>
  <c r="N37"/>
  <c r="N33"/>
  <c r="N36"/>
  <c r="N29"/>
  <c r="N34"/>
  <c r="N10"/>
  <c r="N7"/>
  <c r="N38"/>
  <c r="N8"/>
  <c r="N30"/>
  <c r="N12"/>
  <c r="N26"/>
  <c r="N19"/>
  <c r="N24"/>
  <c r="N32"/>
  <c r="N9"/>
  <c r="N13"/>
  <c r="N40"/>
  <c r="N21"/>
  <c r="L28"/>
  <c r="L25"/>
  <c r="L4"/>
  <c r="L41"/>
  <c r="L23"/>
  <c r="L14"/>
  <c r="L5"/>
  <c r="L27"/>
  <c r="L6"/>
  <c r="L22"/>
  <c r="L35"/>
  <c r="L31"/>
  <c r="L17"/>
  <c r="L39"/>
  <c r="L15"/>
  <c r="L18"/>
  <c r="L20"/>
  <c r="L11"/>
  <c r="L16"/>
  <c r="L37"/>
  <c r="L33"/>
  <c r="L36"/>
  <c r="L29"/>
  <c r="L34"/>
  <c r="L10"/>
  <c r="L7"/>
  <c r="L38"/>
  <c r="L8"/>
  <c r="L30"/>
  <c r="L12"/>
  <c r="L26"/>
  <c r="L19"/>
  <c r="L24"/>
  <c r="L32"/>
  <c r="L9"/>
  <c r="L13"/>
  <c r="L40"/>
  <c r="L21"/>
  <c r="J28"/>
  <c r="J25"/>
  <c r="J4"/>
  <c r="J41"/>
  <c r="Q41" s="1"/>
  <c r="J23"/>
  <c r="Q23" s="1"/>
  <c r="J14"/>
  <c r="J5"/>
  <c r="J27"/>
  <c r="J6"/>
  <c r="J22"/>
  <c r="J35"/>
  <c r="Q35" s="1"/>
  <c r="J31"/>
  <c r="J17"/>
  <c r="Q17" s="1"/>
  <c r="J39"/>
  <c r="Q39" s="1"/>
  <c r="J15"/>
  <c r="J18"/>
  <c r="Q18" s="1"/>
  <c r="J20"/>
  <c r="J11"/>
  <c r="J16"/>
  <c r="J37"/>
  <c r="J33"/>
  <c r="J36"/>
  <c r="J29"/>
  <c r="J34"/>
  <c r="J10"/>
  <c r="J7"/>
  <c r="J38"/>
  <c r="Q38" s="1"/>
  <c r="J8"/>
  <c r="Q8" s="1"/>
  <c r="J30"/>
  <c r="J12"/>
  <c r="J26"/>
  <c r="Q26" s="1"/>
  <c r="J19"/>
  <c r="Q19" s="1"/>
  <c r="J24"/>
  <c r="J32"/>
  <c r="J9"/>
  <c r="J13"/>
  <c r="Q13" s="1"/>
  <c r="J40"/>
  <c r="Q40" s="1"/>
  <c r="J21"/>
  <c r="G28"/>
  <c r="G25"/>
  <c r="G4"/>
  <c r="G41"/>
  <c r="G23"/>
  <c r="G14"/>
  <c r="G5"/>
  <c r="G27"/>
  <c r="G6"/>
  <c r="G22"/>
  <c r="G35"/>
  <c r="G31"/>
  <c r="G17"/>
  <c r="G39"/>
  <c r="G15"/>
  <c r="G18"/>
  <c r="G20"/>
  <c r="G11"/>
  <c r="G16"/>
  <c r="G37"/>
  <c r="G33"/>
  <c r="G29"/>
  <c r="G34"/>
  <c r="G10"/>
  <c r="G7"/>
  <c r="G38"/>
  <c r="G8"/>
  <c r="G30"/>
  <c r="G12"/>
  <c r="G26"/>
  <c r="G19"/>
  <c r="G24"/>
  <c r="G32"/>
  <c r="G9"/>
  <c r="G13"/>
  <c r="G40"/>
  <c r="G21"/>
  <c r="V8" i="2"/>
  <c r="V10"/>
  <c r="V16"/>
  <c r="V5"/>
  <c r="V6"/>
  <c r="V7"/>
  <c r="V9"/>
  <c r="V13"/>
  <c r="V15"/>
  <c r="V12"/>
  <c r="V14"/>
  <c r="V11"/>
  <c r="T8"/>
  <c r="T10"/>
  <c r="T16"/>
  <c r="T5"/>
  <c r="T6"/>
  <c r="T7"/>
  <c r="T9"/>
  <c r="T13"/>
  <c r="T15"/>
  <c r="T12"/>
  <c r="T14"/>
  <c r="T11"/>
  <c r="R8"/>
  <c r="R10"/>
  <c r="R16"/>
  <c r="R5"/>
  <c r="R6"/>
  <c r="R7"/>
  <c r="R9"/>
  <c r="R13"/>
  <c r="R15"/>
  <c r="R12"/>
  <c r="R14"/>
  <c r="R11"/>
  <c r="P8"/>
  <c r="P10"/>
  <c r="W10" s="1"/>
  <c r="P16"/>
  <c r="P5"/>
  <c r="P6"/>
  <c r="P7"/>
  <c r="P9"/>
  <c r="W9" s="1"/>
  <c r="P13"/>
  <c r="P15"/>
  <c r="P12"/>
  <c r="W12" s="1"/>
  <c r="P14"/>
  <c r="W14" s="1"/>
  <c r="P11"/>
  <c r="M8"/>
  <c r="M10"/>
  <c r="M16"/>
  <c r="M5"/>
  <c r="M6"/>
  <c r="M7"/>
  <c r="M9"/>
  <c r="M13"/>
  <c r="M15"/>
  <c r="M12"/>
  <c r="M14"/>
  <c r="J8"/>
  <c r="J10"/>
  <c r="J16"/>
  <c r="J5"/>
  <c r="J6"/>
  <c r="J7"/>
  <c r="J9"/>
  <c r="J13"/>
  <c r="J15"/>
  <c r="J12"/>
  <c r="J14"/>
  <c r="M11"/>
  <c r="J11"/>
  <c r="W7"/>
  <c r="W13"/>
  <c r="W16"/>
  <c r="W5"/>
  <c r="S14" i="1"/>
  <c r="S17"/>
  <c r="S18"/>
  <c r="S8"/>
  <c r="S7"/>
  <c r="S20"/>
  <c r="S19"/>
  <c r="S13"/>
  <c r="S10"/>
  <c r="S24"/>
  <c r="S12"/>
  <c r="S16"/>
  <c r="S6"/>
  <c r="S9"/>
  <c r="S15"/>
  <c r="S23"/>
  <c r="S4"/>
  <c r="S21"/>
  <c r="S11"/>
  <c r="S22"/>
  <c r="S5"/>
  <c r="AD27"/>
  <c r="AD14"/>
  <c r="AD17"/>
  <c r="AD18"/>
  <c r="AD8"/>
  <c r="AD7"/>
  <c r="AD31"/>
  <c r="AD20"/>
  <c r="AD19"/>
  <c r="AD13"/>
  <c r="AD10"/>
  <c r="AD29"/>
  <c r="AD24"/>
  <c r="AD12"/>
  <c r="AD16"/>
  <c r="AD6"/>
  <c r="AD9"/>
  <c r="AD15"/>
  <c r="AD23"/>
  <c r="AD4"/>
  <c r="AD21"/>
  <c r="AD11"/>
  <c r="AD25"/>
  <c r="AD30"/>
  <c r="AD26"/>
  <c r="AD22"/>
  <c r="AD28"/>
  <c r="AD5"/>
  <c r="AB27"/>
  <c r="AB14"/>
  <c r="AB17"/>
  <c r="AB18"/>
  <c r="AB8"/>
  <c r="AB7"/>
  <c r="AB31"/>
  <c r="AB20"/>
  <c r="AB19"/>
  <c r="AB13"/>
  <c r="AB10"/>
  <c r="AB29"/>
  <c r="AB24"/>
  <c r="AB12"/>
  <c r="AB16"/>
  <c r="AB6"/>
  <c r="AB9"/>
  <c r="AB15"/>
  <c r="AB23"/>
  <c r="AB4"/>
  <c r="AB21"/>
  <c r="AB11"/>
  <c r="AB25"/>
  <c r="AB30"/>
  <c r="AB26"/>
  <c r="AB22"/>
  <c r="AB28"/>
  <c r="AB5"/>
  <c r="Z27"/>
  <c r="Z14"/>
  <c r="Z17"/>
  <c r="Z18"/>
  <c r="Z8"/>
  <c r="Z7"/>
  <c r="Z31"/>
  <c r="Z20"/>
  <c r="Z19"/>
  <c r="Z13"/>
  <c r="Z10"/>
  <c r="Z29"/>
  <c r="Z24"/>
  <c r="Z12"/>
  <c r="Z16"/>
  <c r="Z6"/>
  <c r="Z9"/>
  <c r="Z15"/>
  <c r="Z23"/>
  <c r="Z4"/>
  <c r="Z21"/>
  <c r="Z11"/>
  <c r="Z25"/>
  <c r="Z30"/>
  <c r="Z26"/>
  <c r="Z22"/>
  <c r="Z28"/>
  <c r="Z5"/>
  <c r="X27"/>
  <c r="X14"/>
  <c r="X17"/>
  <c r="X18"/>
  <c r="X8"/>
  <c r="X7"/>
  <c r="X31"/>
  <c r="X20"/>
  <c r="X19"/>
  <c r="X13"/>
  <c r="X10"/>
  <c r="X29"/>
  <c r="X24"/>
  <c r="X12"/>
  <c r="X16"/>
  <c r="X6"/>
  <c r="X9"/>
  <c r="X15"/>
  <c r="X23"/>
  <c r="X4"/>
  <c r="X21"/>
  <c r="X11"/>
  <c r="X25"/>
  <c r="X30"/>
  <c r="X26"/>
  <c r="X22"/>
  <c r="X28"/>
  <c r="X5"/>
  <c r="V27"/>
  <c r="V14"/>
  <c r="V17"/>
  <c r="V18"/>
  <c r="V8"/>
  <c r="V7"/>
  <c r="V31"/>
  <c r="V20"/>
  <c r="V19"/>
  <c r="V13"/>
  <c r="V10"/>
  <c r="V29"/>
  <c r="V24"/>
  <c r="AF24" s="1"/>
  <c r="V12"/>
  <c r="V16"/>
  <c r="V6"/>
  <c r="V9"/>
  <c r="V15"/>
  <c r="V23"/>
  <c r="V4"/>
  <c r="V21"/>
  <c r="V11"/>
  <c r="V25"/>
  <c r="AF25" s="1"/>
  <c r="V30"/>
  <c r="V26"/>
  <c r="AF26" s="1"/>
  <c r="V22"/>
  <c r="AF22" s="1"/>
  <c r="V28"/>
  <c r="AF28" s="1"/>
  <c r="V5"/>
  <c r="N27"/>
  <c r="N14"/>
  <c r="N17"/>
  <c r="N18"/>
  <c r="N8"/>
  <c r="N7"/>
  <c r="N31"/>
  <c r="N20"/>
  <c r="N19"/>
  <c r="N13"/>
  <c r="N10"/>
  <c r="N12"/>
  <c r="N16"/>
  <c r="N6"/>
  <c r="N9"/>
  <c r="N15"/>
  <c r="N23"/>
  <c r="N4"/>
  <c r="N21"/>
  <c r="N11"/>
  <c r="N25"/>
  <c r="N26"/>
  <c r="N22"/>
  <c r="N28"/>
  <c r="N5"/>
  <c r="Q11" i="3" l="1"/>
  <c r="Q12"/>
  <c r="Q16"/>
  <c r="Q14"/>
  <c r="Q24"/>
  <c r="Q31"/>
  <c r="Q28"/>
  <c r="Q34"/>
  <c r="Q30"/>
  <c r="Q6"/>
  <c r="Q10"/>
  <c r="Q21"/>
  <c r="Q4"/>
  <c r="Q32"/>
  <c r="Q20"/>
  <c r="Q29"/>
  <c r="Q15"/>
  <c r="Q7"/>
  <c r="Q5"/>
  <c r="Q22"/>
  <c r="Q9"/>
  <c r="Q25"/>
  <c r="Q27"/>
  <c r="Q33"/>
  <c r="W6" i="2"/>
  <c r="W15"/>
  <c r="W8"/>
  <c r="W11"/>
  <c r="AF31" i="1"/>
  <c r="AF30"/>
  <c r="AF29"/>
  <c r="AF27"/>
  <c r="AF16"/>
  <c r="AF7"/>
  <c r="AF5"/>
  <c r="AF20"/>
  <c r="AF14"/>
  <c r="AF15"/>
  <c r="AF12"/>
  <c r="AF10"/>
  <c r="AF23"/>
  <c r="AF4"/>
  <c r="AF17"/>
  <c r="AF19"/>
  <c r="AF8"/>
  <c r="AF21"/>
  <c r="AF11"/>
  <c r="AF9"/>
  <c r="AF18"/>
  <c r="AF6"/>
  <c r="AF13"/>
</calcChain>
</file>

<file path=xl/comments1.xml><?xml version="1.0" encoding="utf-8"?>
<comments xmlns="http://schemas.openxmlformats.org/spreadsheetml/2006/main">
  <authors>
    <author>Gabriels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Gabriels:</t>
        </r>
        <r>
          <rPr>
            <sz val="9"/>
            <color indexed="81"/>
            <rFont val="Tahoma"/>
            <charset val="1"/>
          </rPr>
          <t xml:space="preserve">
GR7878</t>
        </r>
      </text>
    </comment>
  </commentList>
</comments>
</file>

<file path=xl/sharedStrings.xml><?xml version="1.0" encoding="utf-8"?>
<sst xmlns="http://schemas.openxmlformats.org/spreadsheetml/2006/main" count="422" uniqueCount="357">
  <si>
    <t>St. Nr.</t>
  </si>
  <si>
    <t>Pilots</t>
  </si>
  <si>
    <t>Stūrmanis</t>
  </si>
  <si>
    <t>AUTO</t>
  </si>
  <si>
    <t>LK0 starts</t>
  </si>
  <si>
    <t>LK0 finish</t>
  </si>
  <si>
    <t>LK0 laiks</t>
  </si>
  <si>
    <t>ĪU1 laiks sek</t>
  </si>
  <si>
    <t>L punkti</t>
  </si>
  <si>
    <t>L summa</t>
  </si>
  <si>
    <t>GF</t>
  </si>
  <si>
    <t>GF summa</t>
  </si>
  <si>
    <t>KP</t>
  </si>
  <si>
    <t>KP summa</t>
  </si>
  <si>
    <t>3 par minuti</t>
  </si>
  <si>
    <t>LK0 sods</t>
  </si>
  <si>
    <t>F punkti</t>
  </si>
  <si>
    <t>Lapsas</t>
  </si>
  <si>
    <t>F summa</t>
  </si>
  <si>
    <t>Lapsas summa</t>
  </si>
  <si>
    <t>Pašiņš</t>
  </si>
  <si>
    <t>npk</t>
  </si>
  <si>
    <t>JU353</t>
  </si>
  <si>
    <t>Vladimirs Zvingulis</t>
  </si>
  <si>
    <t>MB300TD</t>
  </si>
  <si>
    <t>QR</t>
  </si>
  <si>
    <t>RU33</t>
  </si>
  <si>
    <t>Mareks Mateiko</t>
  </si>
  <si>
    <t>G-CLASS</t>
  </si>
  <si>
    <t>KT3996</t>
  </si>
  <si>
    <t>Līga Kesus</t>
  </si>
  <si>
    <t>ML 350</t>
  </si>
  <si>
    <t>RO1484</t>
  </si>
  <si>
    <t>Jānis Ķēdis</t>
  </si>
  <si>
    <t>Pajero</t>
  </si>
  <si>
    <t>CZ9358</t>
  </si>
  <si>
    <t>Haralds Mizonis</t>
  </si>
  <si>
    <t>OH79</t>
  </si>
  <si>
    <t>Vitālijs Mateiko</t>
  </si>
  <si>
    <t>NC51</t>
  </si>
  <si>
    <t>Viesturs Izkalns</t>
  </si>
  <si>
    <t>Terrano 2</t>
  </si>
  <si>
    <t>HC6175</t>
  </si>
  <si>
    <t>Jurijs Tišuņins</t>
  </si>
  <si>
    <t>LADA NIVA</t>
  </si>
  <si>
    <t>CU 5563</t>
  </si>
  <si>
    <t>Valters Kalējs</t>
  </si>
  <si>
    <t>KM142</t>
  </si>
  <si>
    <t>Oskars Miesnieks</t>
  </si>
  <si>
    <t>X-trail T30</t>
  </si>
  <si>
    <t>HO1801</t>
  </si>
  <si>
    <t>Oskars Bērziņš</t>
  </si>
  <si>
    <t>Audi A4</t>
  </si>
  <si>
    <t>Uldis Rūsa</t>
  </si>
  <si>
    <t>VW Passat</t>
  </si>
  <si>
    <t>PZ37</t>
  </si>
  <si>
    <t>Rihards Ziemelis</t>
  </si>
  <si>
    <t>Grand Cherokee</t>
  </si>
  <si>
    <t>KR4077</t>
  </si>
  <si>
    <t>Aleksandra Kečina</t>
  </si>
  <si>
    <t>Gunārs Līdeks</t>
  </si>
  <si>
    <t>Jānis Circenis</t>
  </si>
  <si>
    <t>KT74</t>
  </si>
  <si>
    <t>Aigars Mizga</t>
  </si>
  <si>
    <t>Toyota 4Runner</t>
  </si>
  <si>
    <t>BN75</t>
  </si>
  <si>
    <t>Jānis Miljons</t>
  </si>
  <si>
    <t>Cherokee XJ</t>
  </si>
  <si>
    <t>KN9683</t>
  </si>
  <si>
    <t>Juris Logins</t>
  </si>
  <si>
    <t>RT24</t>
  </si>
  <si>
    <t>Roberts Toms</t>
  </si>
  <si>
    <t>TLC120</t>
  </si>
  <si>
    <t>Nissan Patrol</t>
  </si>
  <si>
    <t>IF4</t>
  </si>
  <si>
    <t>Ints Freibergs</t>
  </si>
  <si>
    <t>LK2436</t>
  </si>
  <si>
    <t>Māris Smilga</t>
  </si>
  <si>
    <t>Ford Ranger</t>
  </si>
  <si>
    <t>JJ7770</t>
  </si>
  <si>
    <t>Raivis Kaziņš</t>
  </si>
  <si>
    <t>VW Amarok</t>
  </si>
  <si>
    <t>LB1573</t>
  </si>
  <si>
    <t>Ivars Bārbals</t>
  </si>
  <si>
    <t>Toyota Hiace</t>
  </si>
  <si>
    <t>BD627</t>
  </si>
  <si>
    <t>Suzuki Samurai</t>
  </si>
  <si>
    <t>LK2614</t>
  </si>
  <si>
    <t>SZFVYD</t>
  </si>
  <si>
    <t>MF7EWV</t>
  </si>
  <si>
    <t>ZK4RDZ</t>
  </si>
  <si>
    <t>ZU4DF6</t>
  </si>
  <si>
    <t xml:space="preserve">46PGAD </t>
  </si>
  <si>
    <t>YF9R2K</t>
  </si>
  <si>
    <t>J8Y37T</t>
  </si>
  <si>
    <t>ERAFQ7</t>
  </si>
  <si>
    <t>9W2KBZ</t>
  </si>
  <si>
    <t>QXFGL6</t>
  </si>
  <si>
    <t>PY9EMX</t>
  </si>
  <si>
    <t>M5G8RN</t>
  </si>
  <si>
    <t>9F3GYY</t>
  </si>
  <si>
    <t>QK9555</t>
  </si>
  <si>
    <t>B3N5M3</t>
  </si>
  <si>
    <t>HB9KFX</t>
  </si>
  <si>
    <t>M216MT</t>
  </si>
  <si>
    <t>MHZLTU</t>
  </si>
  <si>
    <t>8EK3DY</t>
  </si>
  <si>
    <t>GELTWT</t>
  </si>
  <si>
    <t>TH8X91</t>
  </si>
  <si>
    <t>WMNX1K</t>
  </si>
  <si>
    <t>94YEKT</t>
  </si>
  <si>
    <t>HX5AME</t>
  </si>
  <si>
    <t>Annija Bārbale</t>
  </si>
  <si>
    <t>Ēriks Bulīņš</t>
  </si>
  <si>
    <t>Ilga Buliņa</t>
  </si>
  <si>
    <t>Lauris Seļuks</t>
  </si>
  <si>
    <t>Oskars Briedis</t>
  </si>
  <si>
    <t>Jānis Tračs</t>
  </si>
  <si>
    <t>Elīna Kursisa</t>
  </si>
  <si>
    <t>Ilze Budkus-Circene</t>
  </si>
  <si>
    <t>Mārtiņš Circenis</t>
  </si>
  <si>
    <t>Endžela Freiberga</t>
  </si>
  <si>
    <t>Beātrise Freiberga</t>
  </si>
  <si>
    <t>Pēteris Valulis</t>
  </si>
  <si>
    <t>Valters Zaks-Salputra</t>
  </si>
  <si>
    <t>Anete Ļaksa</t>
  </si>
  <si>
    <t>Dzīlis Tamanis</t>
  </si>
  <si>
    <t>KK977</t>
  </si>
  <si>
    <t>PK7WAL</t>
  </si>
  <si>
    <t>Gvido Kauss</t>
  </si>
  <si>
    <t>Miķelis Šķenderskis</t>
  </si>
  <si>
    <t>Alise Avota</t>
  </si>
  <si>
    <t>Krišjānis Určs</t>
  </si>
  <si>
    <t>Toyota Hilux</t>
  </si>
  <si>
    <t>Mārtiņš Malahs</t>
  </si>
  <si>
    <t>Mārtiņš Ducens</t>
  </si>
  <si>
    <t>Andris Norenbergs</t>
  </si>
  <si>
    <t>Jaroslavs Kečins</t>
  </si>
  <si>
    <t>Kristīne Nolberga</t>
  </si>
  <si>
    <t>Mārtiņš Kesus</t>
  </si>
  <si>
    <t>Valdis Mauriņš</t>
  </si>
  <si>
    <t>Ieva Sleja</t>
  </si>
  <si>
    <t>Eleonora Cīrule</t>
  </si>
  <si>
    <t>Toms Innuss</t>
  </si>
  <si>
    <t>Kristīne Āriņa</t>
  </si>
  <si>
    <t>Evita Krole</t>
  </si>
  <si>
    <t>Kristaps Belousovs</t>
  </si>
  <si>
    <t>Jānis Gremzde</t>
  </si>
  <si>
    <t>Dmitrijs Savickis</t>
  </si>
  <si>
    <t>Ēriks Biļevišc</t>
  </si>
  <si>
    <t>Renārs Lūsis</t>
  </si>
  <si>
    <t>Rolands Mejers</t>
  </si>
  <si>
    <t>Ritvars Pastars</t>
  </si>
  <si>
    <t>Lauris Naviks</t>
  </si>
  <si>
    <t>Gints Strazdiņš</t>
  </si>
  <si>
    <t>Arvils Mizga</t>
  </si>
  <si>
    <t>Elita Mizone</t>
  </si>
  <si>
    <t>Viesturs Lielkāja</t>
  </si>
  <si>
    <t>Andris Matisāns</t>
  </si>
  <si>
    <t>Māris Olehnovičs</t>
  </si>
  <si>
    <t>Inese Isaeva</t>
  </si>
  <si>
    <t>Mārtiņš Jēkabsons</t>
  </si>
  <si>
    <t>Maija Jēkabsone</t>
  </si>
  <si>
    <t>TLC 120</t>
  </si>
  <si>
    <t>Sandris Pranis</t>
  </si>
  <si>
    <t>Ēdžus Ķaukulis</t>
  </si>
  <si>
    <t>Mārtiņš Sniedze</t>
  </si>
  <si>
    <t>Inese Rūsa</t>
  </si>
  <si>
    <t>Inese Pētersone</t>
  </si>
  <si>
    <t>Evija Smilga</t>
  </si>
  <si>
    <t>PO9707</t>
  </si>
  <si>
    <t>JYDEXT</t>
  </si>
  <si>
    <t>Nikolajs Stepanovs</t>
  </si>
  <si>
    <t>Aivis Japins</t>
  </si>
  <si>
    <t>Aigars Ragovskis</t>
  </si>
  <si>
    <t>Mareks Lasmanis</t>
  </si>
  <si>
    <t>Edīte Toma</t>
  </si>
  <si>
    <t>Kārlis Toms</t>
  </si>
  <si>
    <t>Beate Toma</t>
  </si>
  <si>
    <t>Vitolds Bankovskis</t>
  </si>
  <si>
    <t>Tatjana Tišuņina</t>
  </si>
  <si>
    <t>Rodions Tišuņins</t>
  </si>
  <si>
    <t>HN4236</t>
  </si>
  <si>
    <t>TLC</t>
  </si>
  <si>
    <t>UPZ03C</t>
  </si>
  <si>
    <t>Sergii Tretiak</t>
  </si>
  <si>
    <t>Romans Tišuņins</t>
  </si>
  <si>
    <t>Marija Tišuņina</t>
  </si>
  <si>
    <t>Margarita Tišuņina</t>
  </si>
  <si>
    <t>Jānis Kušķis</t>
  </si>
  <si>
    <t>Mārtiņš Grazde</t>
  </si>
  <si>
    <t>Jans Ņikitins</t>
  </si>
  <si>
    <t>Valērijs Zvingulis</t>
  </si>
  <si>
    <t>Aleksandrs Naumovs</t>
  </si>
  <si>
    <t>Toms Zvingulis</t>
  </si>
  <si>
    <t>Maksims Kaniščevs</t>
  </si>
  <si>
    <t>Edgars Janovs</t>
  </si>
  <si>
    <t>Vilnis Zirdziņš</t>
  </si>
  <si>
    <t>Vadims Morozovs</t>
  </si>
  <si>
    <t>Roberts Grantiņš</t>
  </si>
  <si>
    <t>Aivars Balandiņš</t>
  </si>
  <si>
    <t>Mikus Tauters</t>
  </si>
  <si>
    <t>Matīss Vaišļa</t>
  </si>
  <si>
    <t>Kristaps Lazdiņš</t>
  </si>
  <si>
    <t>Kristaps Laipnieks</t>
  </si>
  <si>
    <t>Andris Stradiņš</t>
  </si>
  <si>
    <t>Maris Stiprais</t>
  </si>
  <si>
    <t>Andris Ošenieks</t>
  </si>
  <si>
    <t>Martins Štreihfelds</t>
  </si>
  <si>
    <t>Āris Bebrišs</t>
  </si>
  <si>
    <t>Mareks Ozols</t>
  </si>
  <si>
    <t>Mārtiņš Stelps</t>
  </si>
  <si>
    <t>Vadims Dormidontovs</t>
  </si>
  <si>
    <t>Gatis Eglītis</t>
  </si>
  <si>
    <t>Edgars Januševskis</t>
  </si>
  <si>
    <t>Juris Pūce</t>
  </si>
  <si>
    <t>Jānis Stepanovs</t>
  </si>
  <si>
    <t>Māris Odziņš</t>
  </si>
  <si>
    <t>Kalvis Zīders</t>
  </si>
  <si>
    <t>Arnis Namajuns</t>
  </si>
  <si>
    <t>Uģis Staršinskis</t>
  </si>
  <si>
    <t>Toms Tamovičs</t>
  </si>
  <si>
    <t>Mikus Trautmanis</t>
  </si>
  <si>
    <t>Māris Nikolājevs</t>
  </si>
  <si>
    <t>Krists Vēzis</t>
  </si>
  <si>
    <t>Deniss Krikauskis</t>
  </si>
  <si>
    <t>Reinis Mežulis</t>
  </si>
  <si>
    <t>Ivars Treskovskis</t>
  </si>
  <si>
    <t>Jānis Andersons</t>
  </si>
  <si>
    <t>Jānis Tālums</t>
  </si>
  <si>
    <t>Dainis Maldutis</t>
  </si>
  <si>
    <t>Toyota LC</t>
  </si>
  <si>
    <t>Ford Maverick</t>
  </si>
  <si>
    <t>Mitshubishi Pajero sport</t>
  </si>
  <si>
    <t>Nissan Terrano 2</t>
  </si>
  <si>
    <t>Nissan Terrano ll</t>
  </si>
  <si>
    <t>Suzuki Jimny</t>
  </si>
  <si>
    <t>Suzuki Jimиy</t>
  </si>
  <si>
    <t>JEEP GRAND CHEROKEE</t>
  </si>
  <si>
    <t>TOYOTA LC 70</t>
  </si>
  <si>
    <t>TACOMA TRD</t>
  </si>
  <si>
    <t>Mitsubishi Pajero</t>
  </si>
  <si>
    <t>Toyota LC120</t>
  </si>
  <si>
    <t>Toyota LC125</t>
  </si>
  <si>
    <t>Toyota LC 70</t>
  </si>
  <si>
    <t>UAZ 31514</t>
  </si>
  <si>
    <t>Toyota LandCruiser 76</t>
  </si>
  <si>
    <t>Pinzgauer 710 M</t>
  </si>
  <si>
    <t>Nissan terrano I</t>
  </si>
  <si>
    <t>Jeep Grand Cherokee</t>
  </si>
  <si>
    <t>JEEP WRANGLER</t>
  </si>
  <si>
    <t>Toyota Land Cruiser</t>
  </si>
  <si>
    <t>Toyota Land cruiser</t>
  </si>
  <si>
    <t>Jeep Cherokee XJ</t>
  </si>
  <si>
    <t>Opel Monterey</t>
  </si>
  <si>
    <t>Toyota LC73</t>
  </si>
  <si>
    <t>Toyota LC 78</t>
  </si>
  <si>
    <t>Lada Niva</t>
  </si>
  <si>
    <t>Land Rover Discovery2</t>
  </si>
  <si>
    <t>Land Rover Discovery</t>
  </si>
  <si>
    <t>BRP Maverick 100R XRS</t>
  </si>
  <si>
    <t>BRP Can Am Maverick X3 XRS</t>
  </si>
  <si>
    <t>Can-Am Maverick Trail</t>
  </si>
  <si>
    <t>MitsuWagen Pajero</t>
  </si>
  <si>
    <t>Arnis Pušs</t>
  </si>
  <si>
    <t>Normunds Stūrītis</t>
  </si>
  <si>
    <t>Vairis Zariņš</t>
  </si>
  <si>
    <t>Guntis Skudra</t>
  </si>
  <si>
    <t>Ivars Ozols</t>
  </si>
  <si>
    <t>Mārtiņš Kaļķis</t>
  </si>
  <si>
    <t>Raivis Nikolājevs</t>
  </si>
  <si>
    <t>Ivars Norvelis</t>
  </si>
  <si>
    <t>Jānis Kivlenieks</t>
  </si>
  <si>
    <t>Ints Marcinkevičs</t>
  </si>
  <si>
    <t>LK1starts</t>
  </si>
  <si>
    <t>LK1 finish</t>
  </si>
  <si>
    <t>Time LK1</t>
  </si>
  <si>
    <t>Sods LK1</t>
  </si>
  <si>
    <t>1min=3</t>
  </si>
  <si>
    <t>NS</t>
  </si>
  <si>
    <t>HZ5015</t>
  </si>
  <si>
    <t>KN8187</t>
  </si>
  <si>
    <t>NF</t>
  </si>
  <si>
    <t>Zintis Timofējevs</t>
  </si>
  <si>
    <t>OW269</t>
  </si>
  <si>
    <t>Krsters Timofējevs</t>
  </si>
  <si>
    <t>OY941</t>
  </si>
  <si>
    <t>Jānis Anmanis</t>
  </si>
  <si>
    <t>PO5593</t>
  </si>
  <si>
    <t>Linda Kaļķe</t>
  </si>
  <si>
    <t>Jēkabs Kaļķis</t>
  </si>
  <si>
    <t>Jānis Kaļķis</t>
  </si>
  <si>
    <t>OW448</t>
  </si>
  <si>
    <t>Jānis Puķīts</t>
  </si>
  <si>
    <t>LK1 time</t>
  </si>
  <si>
    <t>PS1 finish</t>
  </si>
  <si>
    <t>PS1 time</t>
  </si>
  <si>
    <t>summa Lapsas</t>
  </si>
  <si>
    <t>LK1 sodi</t>
  </si>
  <si>
    <t>PO9798</t>
  </si>
  <si>
    <t>OX100</t>
  </si>
  <si>
    <t>GT2486</t>
  </si>
  <si>
    <t>CT9124</t>
  </si>
  <si>
    <t>IC78</t>
  </si>
  <si>
    <t>RO1116</t>
  </si>
  <si>
    <t>HP1010</t>
  </si>
  <si>
    <t>Olegs Žavoronkovs</t>
  </si>
  <si>
    <t>RO1846</t>
  </si>
  <si>
    <t>HZ7502</t>
  </si>
  <si>
    <t>FR1520</t>
  </si>
  <si>
    <t>RO1890</t>
  </si>
  <si>
    <t>VADEK D</t>
  </si>
  <si>
    <t>FJ5555</t>
  </si>
  <si>
    <t>EE7801</t>
  </si>
  <si>
    <t>PO7362</t>
  </si>
  <si>
    <t>XE352</t>
  </si>
  <si>
    <t>LM4011</t>
  </si>
  <si>
    <t>RO1452</t>
  </si>
  <si>
    <t>PO7942</t>
  </si>
  <si>
    <t>GZ60</t>
  </si>
  <si>
    <t>JM6491</t>
  </si>
  <si>
    <t>GJ9609</t>
  </si>
  <si>
    <t>RO870</t>
  </si>
  <si>
    <t>PO9873</t>
  </si>
  <si>
    <t>KN3384</t>
  </si>
  <si>
    <t>CE8876</t>
  </si>
  <si>
    <t>KU843</t>
  </si>
  <si>
    <t>JB6523</t>
  </si>
  <si>
    <t>PO9979</t>
  </si>
  <si>
    <t>AB8047</t>
  </si>
  <si>
    <t>PO9924</t>
  </si>
  <si>
    <t>PO5043</t>
  </si>
  <si>
    <t>PO751</t>
  </si>
  <si>
    <t>KN9226</t>
  </si>
  <si>
    <t>FN3031</t>
  </si>
  <si>
    <t>FR8098</t>
  </si>
  <si>
    <t>PO8488</t>
  </si>
  <si>
    <t>KNIFS4</t>
  </si>
  <si>
    <t>FG2542</t>
  </si>
  <si>
    <t>DE7866</t>
  </si>
  <si>
    <t>JB3837</t>
  </si>
  <si>
    <t>PO4575</t>
  </si>
  <si>
    <t>Oskars Zeiza</t>
  </si>
  <si>
    <t>LB444</t>
  </si>
  <si>
    <t>HJ1112</t>
  </si>
  <si>
    <t>HS120</t>
  </si>
  <si>
    <t>PS1 rez</t>
  </si>
  <si>
    <t>rezultāts</t>
  </si>
  <si>
    <t>Rezultāti</t>
  </si>
  <si>
    <t>AZ4466</t>
  </si>
  <si>
    <t>Ēvalds Madernieks</t>
  </si>
  <si>
    <t>kopv punkti</t>
  </si>
  <si>
    <t>Vieta</t>
  </si>
  <si>
    <t>"Ērgļu Izaicinājums 2018" Tūrisma kausa ieskaite</t>
  </si>
  <si>
    <t>"Ērgļu Izaicinājums 2018" ieskaite Izaicinājums</t>
  </si>
  <si>
    <t>Starta Nr.</t>
  </si>
  <si>
    <t>"Ērgļu Izaicinājums 2018" GeoFind ieskaite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</si>
</sst>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Arial Cyr"/>
      <family val="2"/>
      <charset val="204"/>
    </font>
    <font>
      <sz val="8"/>
      <color theme="1"/>
      <name val="Calibri"/>
      <family val="2"/>
      <charset val="186"/>
      <scheme val="minor"/>
    </font>
    <font>
      <sz val="8"/>
      <color theme="1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1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0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0" fontId="6" fillId="0" borderId="0" xfId="0" applyNumberFormat="1" applyFont="1"/>
    <xf numFmtId="0" fontId="6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95250</xdr:colOff>
      <xdr:row>0</xdr:row>
      <xdr:rowOff>47625</xdr:rowOff>
    </xdr:from>
    <xdr:to>
      <xdr:col>23</xdr:col>
      <xdr:colOff>232222</xdr:colOff>
      <xdr:row>2</xdr:row>
      <xdr:rowOff>163420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0" y="47625"/>
          <a:ext cx="1260922" cy="61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opLeftCell="B1" zoomScale="80" zoomScaleNormal="80" workbookViewId="0">
      <selection activeCell="N2" sqref="N2"/>
    </sheetView>
  </sheetViews>
  <sheetFormatPr defaultRowHeight="15"/>
  <cols>
    <col min="1" max="1" width="0" style="25" hidden="1" customWidth="1"/>
    <col min="2" max="2" width="7" style="25" customWidth="1"/>
    <col min="3" max="3" width="9.140625" style="25"/>
    <col min="4" max="4" width="13.140625" style="25" hidden="1" customWidth="1"/>
    <col min="5" max="5" width="18" style="25" bestFit="1" customWidth="1"/>
    <col min="6" max="6" width="20.85546875" style="25" hidden="1" customWidth="1"/>
    <col min="7" max="7" width="19.85546875" style="25" hidden="1" customWidth="1"/>
    <col min="8" max="8" width="21.85546875" style="25" hidden="1" customWidth="1"/>
    <col min="9" max="9" width="15.7109375" style="25" hidden="1" customWidth="1"/>
    <col min="10" max="10" width="9.140625" style="25" hidden="1" customWidth="1"/>
    <col min="11" max="11" width="15.42578125" style="25" hidden="1" customWidth="1"/>
    <col min="12" max="12" width="9.140625" style="26"/>
    <col min="13" max="13" width="9.140625" style="25"/>
    <col min="14" max="14" width="11.5703125" style="25" bestFit="1" customWidth="1"/>
    <col min="15" max="15" width="8.42578125" style="25" bestFit="1" customWidth="1"/>
    <col min="16" max="20" width="9.140625" style="25"/>
    <col min="21" max="21" width="7" style="25" customWidth="1"/>
    <col min="22" max="22" width="8" style="25" customWidth="1"/>
    <col min="23" max="23" width="3.7109375" style="25" customWidth="1"/>
    <col min="24" max="24" width="8.28515625" style="25" customWidth="1"/>
    <col min="25" max="25" width="4.140625" style="25" customWidth="1"/>
    <col min="26" max="26" width="8.5703125" style="25" customWidth="1"/>
    <col min="27" max="27" width="7" style="25" customWidth="1"/>
    <col min="28" max="28" width="7.85546875" style="25" customWidth="1"/>
    <col min="29" max="29" width="9.140625" style="25"/>
    <col min="30" max="30" width="7.42578125" style="25" bestFit="1" customWidth="1"/>
    <col min="31" max="31" width="7.7109375" style="25" bestFit="1" customWidth="1"/>
    <col min="32" max="32" width="9.85546875" style="25" bestFit="1" customWidth="1"/>
    <col min="33" max="16384" width="9.140625" style="25"/>
  </cols>
  <sheetData>
    <row r="1" spans="1:32" ht="22.5" customHeight="1">
      <c r="C1" s="14" t="s">
        <v>356</v>
      </c>
    </row>
    <row r="2" spans="1:32" s="20" customFormat="1" ht="18.75" customHeight="1">
      <c r="C2" s="25" t="s">
        <v>348</v>
      </c>
      <c r="L2" s="19">
        <v>0.13541666666666666</v>
      </c>
      <c r="N2" s="20" t="s">
        <v>14</v>
      </c>
      <c r="O2" s="20" t="s">
        <v>278</v>
      </c>
      <c r="P2" s="20">
        <v>120</v>
      </c>
      <c r="S2" s="24">
        <v>0.10416666666666667</v>
      </c>
      <c r="T2" s="20" t="s">
        <v>278</v>
      </c>
      <c r="U2" s="20">
        <v>50</v>
      </c>
      <c r="W2" s="20">
        <v>40</v>
      </c>
      <c r="Y2" s="20">
        <v>35</v>
      </c>
      <c r="AA2" s="20">
        <v>25</v>
      </c>
      <c r="AC2" s="20">
        <v>20</v>
      </c>
      <c r="AE2" s="20">
        <v>75</v>
      </c>
    </row>
    <row r="3" spans="1:32" s="23" customFormat="1" ht="30">
      <c r="A3" s="34" t="s">
        <v>21</v>
      </c>
      <c r="B3" s="3" t="s">
        <v>352</v>
      </c>
      <c r="C3" s="34" t="s">
        <v>0</v>
      </c>
      <c r="D3" s="34" t="s">
        <v>25</v>
      </c>
      <c r="E3" s="34" t="s">
        <v>1</v>
      </c>
      <c r="F3" s="34" t="s">
        <v>2</v>
      </c>
      <c r="G3" s="34" t="s">
        <v>2</v>
      </c>
      <c r="H3" s="34" t="s">
        <v>2</v>
      </c>
      <c r="I3" s="34" t="s">
        <v>2</v>
      </c>
      <c r="J3" s="34" t="s">
        <v>2</v>
      </c>
      <c r="K3" s="34" t="s">
        <v>3</v>
      </c>
      <c r="L3" s="35" t="s">
        <v>4</v>
      </c>
      <c r="M3" s="34" t="s">
        <v>5</v>
      </c>
      <c r="N3" s="36" t="s">
        <v>6</v>
      </c>
      <c r="O3" s="36" t="s">
        <v>15</v>
      </c>
      <c r="P3" s="36" t="s">
        <v>7</v>
      </c>
      <c r="Q3" s="36" t="s">
        <v>274</v>
      </c>
      <c r="R3" s="36" t="s">
        <v>275</v>
      </c>
      <c r="S3" s="36" t="s">
        <v>276</v>
      </c>
      <c r="T3" s="36" t="s">
        <v>277</v>
      </c>
      <c r="U3" s="34" t="s">
        <v>8</v>
      </c>
      <c r="V3" s="34" t="s">
        <v>9</v>
      </c>
      <c r="W3" s="34" t="s">
        <v>10</v>
      </c>
      <c r="X3" s="34" t="s">
        <v>11</v>
      </c>
      <c r="Y3" s="34" t="s">
        <v>12</v>
      </c>
      <c r="Z3" s="34" t="s">
        <v>13</v>
      </c>
      <c r="AA3" s="34" t="s">
        <v>16</v>
      </c>
      <c r="AB3" s="34" t="s">
        <v>18</v>
      </c>
      <c r="AC3" s="34" t="s">
        <v>17</v>
      </c>
      <c r="AD3" s="34" t="s">
        <v>19</v>
      </c>
      <c r="AE3" s="34" t="s">
        <v>20</v>
      </c>
      <c r="AF3" s="34" t="s">
        <v>347</v>
      </c>
    </row>
    <row r="4" spans="1:32">
      <c r="A4" s="27">
        <v>24</v>
      </c>
      <c r="B4" s="27">
        <v>1</v>
      </c>
      <c r="C4" s="37" t="s">
        <v>74</v>
      </c>
      <c r="D4" s="33" t="s">
        <v>107</v>
      </c>
      <c r="E4" s="27" t="s">
        <v>75</v>
      </c>
      <c r="F4" s="27" t="s">
        <v>121</v>
      </c>
      <c r="G4" s="27" t="s">
        <v>122</v>
      </c>
      <c r="H4" s="27" t="s">
        <v>123</v>
      </c>
      <c r="I4" s="27"/>
      <c r="J4" s="27"/>
      <c r="K4" s="27" t="s">
        <v>24</v>
      </c>
      <c r="L4" s="28">
        <v>0.51069444444444445</v>
      </c>
      <c r="M4" s="29">
        <v>0.6425925925925926</v>
      </c>
      <c r="N4" s="28">
        <f>M4-L4</f>
        <v>0.13189814814814815</v>
      </c>
      <c r="O4" s="27"/>
      <c r="P4" s="27">
        <v>25</v>
      </c>
      <c r="Q4" s="29">
        <v>0.64756944444444442</v>
      </c>
      <c r="R4" s="29">
        <v>0.75817129629629632</v>
      </c>
      <c r="S4" s="29">
        <f>R4-Q4</f>
        <v>0.1106018518518519</v>
      </c>
      <c r="T4" s="27">
        <v>27</v>
      </c>
      <c r="U4" s="27">
        <v>7</v>
      </c>
      <c r="V4" s="27">
        <f>50*U4</f>
        <v>350</v>
      </c>
      <c r="W4" s="27">
        <v>11</v>
      </c>
      <c r="X4" s="27">
        <f>40*W4</f>
        <v>440</v>
      </c>
      <c r="Y4" s="27">
        <v>9</v>
      </c>
      <c r="Z4" s="27">
        <f>35*Y4</f>
        <v>315</v>
      </c>
      <c r="AA4" s="27">
        <v>11</v>
      </c>
      <c r="AB4" s="27">
        <f>25*AA4</f>
        <v>275</v>
      </c>
      <c r="AC4" s="27">
        <v>11</v>
      </c>
      <c r="AD4" s="27">
        <f>20*AC4</f>
        <v>220</v>
      </c>
      <c r="AE4" s="27">
        <v>1</v>
      </c>
      <c r="AF4" s="27">
        <f>SUM(V4+X4+Z4+AB4+AD4+AE4)-O4-T4-P4</f>
        <v>1549</v>
      </c>
    </row>
    <row r="5" spans="1:32">
      <c r="A5" s="27">
        <v>1</v>
      </c>
      <c r="B5" s="27">
        <v>2</v>
      </c>
      <c r="C5" s="37" t="s">
        <v>22</v>
      </c>
      <c r="D5" s="33" t="s">
        <v>88</v>
      </c>
      <c r="E5" s="27" t="s">
        <v>23</v>
      </c>
      <c r="F5" s="27" t="s">
        <v>192</v>
      </c>
      <c r="G5" s="27" t="s">
        <v>193</v>
      </c>
      <c r="H5" s="27" t="s">
        <v>194</v>
      </c>
      <c r="I5" s="27"/>
      <c r="J5" s="27"/>
      <c r="K5" s="27" t="s">
        <v>24</v>
      </c>
      <c r="L5" s="28">
        <v>0.49363425925925924</v>
      </c>
      <c r="M5" s="30">
        <v>0.62693287037037038</v>
      </c>
      <c r="N5" s="28">
        <f>M5-L5</f>
        <v>0.13329861111111113</v>
      </c>
      <c r="O5" s="27"/>
      <c r="P5" s="27">
        <v>17</v>
      </c>
      <c r="Q5" s="29">
        <v>0.63437500000000002</v>
      </c>
      <c r="R5" s="29">
        <v>0.73695601851851855</v>
      </c>
      <c r="S5" s="29">
        <f>R5-Q5</f>
        <v>0.10258101851851853</v>
      </c>
      <c r="T5" s="27"/>
      <c r="U5" s="27">
        <v>6</v>
      </c>
      <c r="V5" s="27">
        <f>50*U5</f>
        <v>300</v>
      </c>
      <c r="W5" s="27">
        <v>10</v>
      </c>
      <c r="X5" s="27">
        <f>40*W5</f>
        <v>400</v>
      </c>
      <c r="Y5" s="27">
        <v>8</v>
      </c>
      <c r="Z5" s="27">
        <f>35*Y5</f>
        <v>280</v>
      </c>
      <c r="AA5" s="27">
        <v>13</v>
      </c>
      <c r="AB5" s="27">
        <f>25*AA5</f>
        <v>325</v>
      </c>
      <c r="AC5" s="27">
        <v>11</v>
      </c>
      <c r="AD5" s="27">
        <f>20*AC5</f>
        <v>220</v>
      </c>
      <c r="AE5" s="27"/>
      <c r="AF5" s="27">
        <f>SUM(V5+X5+Z5+AB5+AD5+AE5)-O5-T5-P5</f>
        <v>1508</v>
      </c>
    </row>
    <row r="6" spans="1:32">
      <c r="A6" s="27">
        <v>18</v>
      </c>
      <c r="B6" s="27">
        <v>3</v>
      </c>
      <c r="C6" s="37" t="s">
        <v>62</v>
      </c>
      <c r="D6" s="33" t="s">
        <v>103</v>
      </c>
      <c r="E6" s="27" t="s">
        <v>63</v>
      </c>
      <c r="F6" s="27" t="s">
        <v>154</v>
      </c>
      <c r="G6" s="27" t="s">
        <v>155</v>
      </c>
      <c r="H6" s="27"/>
      <c r="I6" s="27"/>
      <c r="J6" s="27"/>
      <c r="K6" s="27" t="s">
        <v>64</v>
      </c>
      <c r="L6" s="28">
        <v>0.48694444444444446</v>
      </c>
      <c r="M6" s="29">
        <v>0.61284722222222221</v>
      </c>
      <c r="N6" s="28">
        <f>M6-L6</f>
        <v>0.12590277777777775</v>
      </c>
      <c r="O6" s="27"/>
      <c r="P6" s="27">
        <v>62</v>
      </c>
      <c r="Q6" s="29">
        <v>0.62436342592592597</v>
      </c>
      <c r="R6" s="29">
        <v>0.73641203703703706</v>
      </c>
      <c r="S6" s="29">
        <f>R6-Q6</f>
        <v>0.11204861111111108</v>
      </c>
      <c r="T6" s="27">
        <v>33</v>
      </c>
      <c r="U6" s="27">
        <v>7</v>
      </c>
      <c r="V6" s="27">
        <f>50*U6</f>
        <v>350</v>
      </c>
      <c r="W6" s="27">
        <v>11</v>
      </c>
      <c r="X6" s="27">
        <f>40*W6</f>
        <v>440</v>
      </c>
      <c r="Y6" s="27">
        <v>8</v>
      </c>
      <c r="Z6" s="27">
        <f>35*Y6</f>
        <v>280</v>
      </c>
      <c r="AA6" s="27">
        <v>13</v>
      </c>
      <c r="AB6" s="27">
        <f>25*AA6</f>
        <v>325</v>
      </c>
      <c r="AC6" s="27">
        <v>10</v>
      </c>
      <c r="AD6" s="27">
        <f>20*AC6</f>
        <v>200</v>
      </c>
      <c r="AE6" s="27"/>
      <c r="AF6" s="27">
        <f>SUM(V6+X6+Z6+AB6+AD6+AE6)-O6-T6-P6</f>
        <v>1500</v>
      </c>
    </row>
    <row r="7" spans="1:32">
      <c r="A7" s="27">
        <v>7</v>
      </c>
      <c r="B7" s="27">
        <v>4</v>
      </c>
      <c r="C7" s="37" t="s">
        <v>39</v>
      </c>
      <c r="D7" s="33" t="s">
        <v>94</v>
      </c>
      <c r="E7" s="27" t="s">
        <v>40</v>
      </c>
      <c r="F7" s="27" t="s">
        <v>124</v>
      </c>
      <c r="G7" s="27" t="s">
        <v>125</v>
      </c>
      <c r="H7" s="27"/>
      <c r="I7" s="27"/>
      <c r="J7" s="27"/>
      <c r="K7" s="27" t="s">
        <v>41</v>
      </c>
      <c r="L7" s="28">
        <v>0.49560185185185185</v>
      </c>
      <c r="M7" s="29">
        <v>0.63006944444444446</v>
      </c>
      <c r="N7" s="28">
        <f>M7-L7</f>
        <v>0.13446759259259261</v>
      </c>
      <c r="O7" s="27"/>
      <c r="P7" s="27">
        <v>24</v>
      </c>
      <c r="Q7" s="29">
        <v>0.64206018518518515</v>
      </c>
      <c r="R7" s="29">
        <v>0.74814814814814812</v>
      </c>
      <c r="S7" s="29">
        <f>R7-Q7</f>
        <v>0.10608796296296297</v>
      </c>
      <c r="T7" s="27">
        <v>6</v>
      </c>
      <c r="U7" s="27">
        <v>8</v>
      </c>
      <c r="V7" s="27">
        <f>50*U7</f>
        <v>400</v>
      </c>
      <c r="W7" s="27">
        <v>7</v>
      </c>
      <c r="X7" s="27">
        <f>40*W7</f>
        <v>280</v>
      </c>
      <c r="Y7" s="27">
        <v>9</v>
      </c>
      <c r="Z7" s="27">
        <f>35*Y7</f>
        <v>315</v>
      </c>
      <c r="AA7" s="27">
        <v>10</v>
      </c>
      <c r="AB7" s="27">
        <f>25*AA7</f>
        <v>250</v>
      </c>
      <c r="AC7" s="27">
        <v>6</v>
      </c>
      <c r="AD7" s="27">
        <f>20*AC7</f>
        <v>120</v>
      </c>
      <c r="AE7" s="27"/>
      <c r="AF7" s="27">
        <f>SUM(V7+X7+Z7+AB7+AD7+AE7)-O7-T7-P7</f>
        <v>1335</v>
      </c>
    </row>
    <row r="8" spans="1:32">
      <c r="A8" s="27">
        <v>6</v>
      </c>
      <c r="B8" s="27">
        <v>5</v>
      </c>
      <c r="C8" s="38" t="s">
        <v>37</v>
      </c>
      <c r="D8" s="33" t="s">
        <v>93</v>
      </c>
      <c r="E8" s="27" t="s">
        <v>38</v>
      </c>
      <c r="F8" s="27" t="s">
        <v>159</v>
      </c>
      <c r="G8" s="27" t="s">
        <v>160</v>
      </c>
      <c r="H8" s="27" t="s">
        <v>161</v>
      </c>
      <c r="I8" s="27" t="s">
        <v>162</v>
      </c>
      <c r="J8" s="27"/>
      <c r="K8" s="27" t="s">
        <v>163</v>
      </c>
      <c r="L8" s="28">
        <v>0.51284722222222223</v>
      </c>
      <c r="M8" s="29">
        <v>0.63344907407407403</v>
      </c>
      <c r="N8" s="28">
        <f>M8-L8</f>
        <v>0.12060185185185179</v>
      </c>
      <c r="O8" s="27"/>
      <c r="P8" s="27">
        <v>32</v>
      </c>
      <c r="Q8" s="29">
        <v>0.64531250000000007</v>
      </c>
      <c r="R8" s="29">
        <v>0.76799768518518519</v>
      </c>
      <c r="S8" s="29">
        <f>R8-Q8</f>
        <v>0.12268518518518512</v>
      </c>
      <c r="T8" s="27">
        <v>48</v>
      </c>
      <c r="U8" s="27">
        <v>5</v>
      </c>
      <c r="V8" s="27">
        <f>50*U8</f>
        <v>250</v>
      </c>
      <c r="W8" s="27">
        <v>9</v>
      </c>
      <c r="X8" s="27">
        <f>40*W8</f>
        <v>360</v>
      </c>
      <c r="Y8" s="27">
        <v>8</v>
      </c>
      <c r="Z8" s="27">
        <f>35*Y8</f>
        <v>280</v>
      </c>
      <c r="AA8" s="27">
        <v>12</v>
      </c>
      <c r="AB8" s="27">
        <f>25*AA8</f>
        <v>300</v>
      </c>
      <c r="AC8" s="27">
        <v>11</v>
      </c>
      <c r="AD8" s="27">
        <f>20*AC8</f>
        <v>220</v>
      </c>
      <c r="AE8" s="27"/>
      <c r="AF8" s="27">
        <f>SUM(V8+X8+Z8+AB8+AD8+AE8)-O8-T8-P8</f>
        <v>1330</v>
      </c>
    </row>
    <row r="9" spans="1:32">
      <c r="A9" s="27">
        <v>19</v>
      </c>
      <c r="B9" s="27">
        <v>6</v>
      </c>
      <c r="C9" s="37" t="s">
        <v>65</v>
      </c>
      <c r="D9" s="33" t="s">
        <v>104</v>
      </c>
      <c r="E9" s="27" t="s">
        <v>66</v>
      </c>
      <c r="F9" s="27" t="s">
        <v>152</v>
      </c>
      <c r="G9" s="27" t="s">
        <v>153</v>
      </c>
      <c r="H9" s="27"/>
      <c r="I9" s="27"/>
      <c r="J9" s="27"/>
      <c r="K9" s="27" t="s">
        <v>67</v>
      </c>
      <c r="L9" s="28">
        <v>0.51202546296296292</v>
      </c>
      <c r="M9" s="29">
        <v>0.63232638888888892</v>
      </c>
      <c r="N9" s="28">
        <f>M9-L9</f>
        <v>0.12030092592592601</v>
      </c>
      <c r="O9" s="27"/>
      <c r="P9" s="27">
        <v>10</v>
      </c>
      <c r="Q9" s="29">
        <v>0.64548611111111109</v>
      </c>
      <c r="R9" s="29">
        <v>0.74591435185185195</v>
      </c>
      <c r="S9" s="29">
        <f>R9-Q9</f>
        <v>0.10042824074074086</v>
      </c>
      <c r="T9" s="27"/>
      <c r="U9" s="27">
        <v>6</v>
      </c>
      <c r="V9" s="27">
        <f>50*U9</f>
        <v>300</v>
      </c>
      <c r="W9" s="27">
        <v>7</v>
      </c>
      <c r="X9" s="27">
        <f>40*W9</f>
        <v>280</v>
      </c>
      <c r="Y9" s="27">
        <v>8</v>
      </c>
      <c r="Z9" s="27">
        <f>35*Y9</f>
        <v>280</v>
      </c>
      <c r="AA9" s="27">
        <v>11</v>
      </c>
      <c r="AB9" s="27">
        <f>25*AA9</f>
        <v>275</v>
      </c>
      <c r="AC9" s="27">
        <v>4</v>
      </c>
      <c r="AD9" s="27">
        <f>20*AC9</f>
        <v>80</v>
      </c>
      <c r="AE9" s="27"/>
      <c r="AF9" s="27">
        <f>SUM(V9+X9+Z9+AB9+AD9+AE9)-O9-T9-P9</f>
        <v>1205</v>
      </c>
    </row>
    <row r="10" spans="1:32">
      <c r="A10" s="27">
        <v>13</v>
      </c>
      <c r="B10" s="27">
        <v>7</v>
      </c>
      <c r="C10" s="37" t="s">
        <v>280</v>
      </c>
      <c r="D10" s="33" t="s">
        <v>98</v>
      </c>
      <c r="E10" s="27" t="s">
        <v>53</v>
      </c>
      <c r="F10" s="27" t="s">
        <v>167</v>
      </c>
      <c r="G10" s="27" t="s">
        <v>168</v>
      </c>
      <c r="H10" s="27"/>
      <c r="I10" s="27"/>
      <c r="J10" s="27"/>
      <c r="K10" s="27" t="s">
        <v>54</v>
      </c>
      <c r="L10" s="28">
        <v>0.50620370370370371</v>
      </c>
      <c r="M10" s="29">
        <v>0.64814814814814814</v>
      </c>
      <c r="N10" s="28">
        <f>M10-L10</f>
        <v>0.14194444444444443</v>
      </c>
      <c r="O10" s="27">
        <v>27</v>
      </c>
      <c r="P10" s="27">
        <v>31</v>
      </c>
      <c r="Q10" s="29">
        <v>0.66249999999999998</v>
      </c>
      <c r="R10" s="29">
        <v>0.77777777777777779</v>
      </c>
      <c r="S10" s="29">
        <f>R10-Q10</f>
        <v>0.11527777777777781</v>
      </c>
      <c r="T10" s="27">
        <v>48</v>
      </c>
      <c r="U10" s="27">
        <v>6</v>
      </c>
      <c r="V10" s="27">
        <f>50*U10</f>
        <v>300</v>
      </c>
      <c r="W10" s="27">
        <v>5</v>
      </c>
      <c r="X10" s="27">
        <f>40*W10</f>
        <v>200</v>
      </c>
      <c r="Y10" s="27">
        <v>8</v>
      </c>
      <c r="Z10" s="27">
        <f>35*Y10</f>
        <v>280</v>
      </c>
      <c r="AA10" s="27">
        <v>12</v>
      </c>
      <c r="AB10" s="27">
        <f>25*AA10</f>
        <v>300</v>
      </c>
      <c r="AC10" s="27">
        <v>9</v>
      </c>
      <c r="AD10" s="27">
        <f>20*AC10</f>
        <v>180</v>
      </c>
      <c r="AE10" s="27"/>
      <c r="AF10" s="27">
        <f>SUM(V10+X10+Z10+AB10+AD10+AE10)-O10-T10-P10</f>
        <v>1154</v>
      </c>
    </row>
    <row r="11" spans="1:32">
      <c r="A11" s="27">
        <v>27</v>
      </c>
      <c r="B11" s="27">
        <v>8</v>
      </c>
      <c r="C11" s="37" t="s">
        <v>79</v>
      </c>
      <c r="D11" s="33" t="s">
        <v>109</v>
      </c>
      <c r="E11" s="27" t="s">
        <v>80</v>
      </c>
      <c r="F11" s="27" t="s">
        <v>134</v>
      </c>
      <c r="G11" s="27" t="s">
        <v>135</v>
      </c>
      <c r="H11" s="27" t="s">
        <v>136</v>
      </c>
      <c r="I11" s="27"/>
      <c r="J11" s="27"/>
      <c r="K11" s="27" t="s">
        <v>81</v>
      </c>
      <c r="L11" s="28">
        <v>0.49450231481481483</v>
      </c>
      <c r="M11" s="29">
        <v>0.63113425925925926</v>
      </c>
      <c r="N11" s="28">
        <f>M11-L11</f>
        <v>0.13663194444444443</v>
      </c>
      <c r="O11" s="27">
        <v>3</v>
      </c>
      <c r="P11" s="27">
        <v>37</v>
      </c>
      <c r="Q11" s="29">
        <v>0.64623842592592595</v>
      </c>
      <c r="R11" s="29">
        <v>0.75681712962962966</v>
      </c>
      <c r="S11" s="29">
        <f>R11-Q11</f>
        <v>0.11057870370370371</v>
      </c>
      <c r="T11" s="27">
        <v>27</v>
      </c>
      <c r="U11" s="27">
        <v>6</v>
      </c>
      <c r="V11" s="27">
        <f>50*U11</f>
        <v>300</v>
      </c>
      <c r="W11" s="27">
        <v>6</v>
      </c>
      <c r="X11" s="27">
        <f>40*W11</f>
        <v>240</v>
      </c>
      <c r="Y11" s="27">
        <v>9</v>
      </c>
      <c r="Z11" s="27">
        <f>35*Y11</f>
        <v>315</v>
      </c>
      <c r="AA11" s="27">
        <v>8</v>
      </c>
      <c r="AB11" s="27">
        <f>25*AA11</f>
        <v>200</v>
      </c>
      <c r="AC11" s="27">
        <v>7</v>
      </c>
      <c r="AD11" s="27">
        <f>20*AC11</f>
        <v>140</v>
      </c>
      <c r="AE11" s="27"/>
      <c r="AF11" s="27">
        <f>SUM(V11+X11+Z11+AB11+AD11+AE11)-O11-T11-P11</f>
        <v>1128</v>
      </c>
    </row>
    <row r="12" spans="1:32">
      <c r="A12" s="27">
        <v>16</v>
      </c>
      <c r="B12" s="27">
        <v>9</v>
      </c>
      <c r="C12" s="37" t="s">
        <v>281</v>
      </c>
      <c r="D12" s="33" t="s">
        <v>101</v>
      </c>
      <c r="E12" s="27" t="s">
        <v>60</v>
      </c>
      <c r="F12" s="27" t="s">
        <v>144</v>
      </c>
      <c r="G12" s="27" t="s">
        <v>145</v>
      </c>
      <c r="H12" s="27" t="s">
        <v>146</v>
      </c>
      <c r="I12" s="27"/>
      <c r="J12" s="27"/>
      <c r="K12" s="27" t="s">
        <v>57</v>
      </c>
      <c r="L12" s="28">
        <v>0.50873842592592589</v>
      </c>
      <c r="M12" s="29">
        <v>0.66229166666666661</v>
      </c>
      <c r="N12" s="28">
        <f>M12-L12</f>
        <v>0.15355324074074073</v>
      </c>
      <c r="O12" s="27">
        <v>78</v>
      </c>
      <c r="P12" s="27">
        <v>30</v>
      </c>
      <c r="Q12" s="29">
        <v>0.67210648148148155</v>
      </c>
      <c r="R12" s="29">
        <v>0.78136574074074072</v>
      </c>
      <c r="S12" s="29">
        <f>R12-Q12</f>
        <v>0.10925925925925917</v>
      </c>
      <c r="T12" s="27">
        <v>21</v>
      </c>
      <c r="U12" s="27">
        <v>8</v>
      </c>
      <c r="V12" s="27">
        <f>50*U12</f>
        <v>400</v>
      </c>
      <c r="W12" s="27">
        <v>7</v>
      </c>
      <c r="X12" s="27">
        <f>40*W12</f>
        <v>280</v>
      </c>
      <c r="Y12" s="27">
        <v>6</v>
      </c>
      <c r="Z12" s="27">
        <f>35*Y12</f>
        <v>210</v>
      </c>
      <c r="AA12" s="27">
        <v>10</v>
      </c>
      <c r="AB12" s="27">
        <f>25*AA12</f>
        <v>250</v>
      </c>
      <c r="AC12" s="27">
        <v>5</v>
      </c>
      <c r="AD12" s="27">
        <f>20*AC12</f>
        <v>100</v>
      </c>
      <c r="AE12" s="27"/>
      <c r="AF12" s="27">
        <f>SUM(V12+X12+Z12+AB12+AD12+AE12)-O12-T12-P12</f>
        <v>1111</v>
      </c>
    </row>
    <row r="13" spans="1:32">
      <c r="A13" s="27">
        <v>12</v>
      </c>
      <c r="B13" s="27">
        <v>10</v>
      </c>
      <c r="C13" s="37" t="s">
        <v>50</v>
      </c>
      <c r="D13" s="33" t="s">
        <v>98</v>
      </c>
      <c r="E13" s="27" t="s">
        <v>51</v>
      </c>
      <c r="F13" s="27" t="s">
        <v>115</v>
      </c>
      <c r="G13" s="27" t="s">
        <v>116</v>
      </c>
      <c r="H13" s="27" t="s">
        <v>117</v>
      </c>
      <c r="I13" s="27"/>
      <c r="J13" s="27"/>
      <c r="K13" s="27" t="s">
        <v>52</v>
      </c>
      <c r="L13" s="28">
        <v>0.49660879629629634</v>
      </c>
      <c r="M13" s="29">
        <v>0.62899305555555551</v>
      </c>
      <c r="N13" s="28">
        <f>M13-L13</f>
        <v>0.13238425925925917</v>
      </c>
      <c r="O13" s="27"/>
      <c r="P13" s="27">
        <v>10</v>
      </c>
      <c r="Q13" s="29">
        <v>0.64325231481481482</v>
      </c>
      <c r="R13" s="29">
        <v>0.7527314814814815</v>
      </c>
      <c r="S13" s="29">
        <f>R13-Q13</f>
        <v>0.10947916666666668</v>
      </c>
      <c r="T13" s="27">
        <v>21</v>
      </c>
      <c r="U13" s="27">
        <v>6</v>
      </c>
      <c r="V13" s="27">
        <f>50*U13</f>
        <v>300</v>
      </c>
      <c r="W13" s="27">
        <v>8</v>
      </c>
      <c r="X13" s="27">
        <f>40*W13</f>
        <v>320</v>
      </c>
      <c r="Y13" s="27">
        <v>6</v>
      </c>
      <c r="Z13" s="27">
        <f>35*Y13</f>
        <v>210</v>
      </c>
      <c r="AA13" s="27">
        <v>11</v>
      </c>
      <c r="AB13" s="27">
        <f>25*AA13</f>
        <v>275</v>
      </c>
      <c r="AC13" s="27">
        <v>0</v>
      </c>
      <c r="AD13" s="27">
        <f>20*AC13</f>
        <v>0</v>
      </c>
      <c r="AE13" s="27"/>
      <c r="AF13" s="27">
        <f>SUM(V13+X13+Z13+AB13+AD13+AE13)-O13-T13-P13</f>
        <v>1074</v>
      </c>
    </row>
    <row r="14" spans="1:32">
      <c r="A14" s="27">
        <v>3</v>
      </c>
      <c r="B14" s="27">
        <v>11</v>
      </c>
      <c r="C14" s="37" t="s">
        <v>29</v>
      </c>
      <c r="D14" s="33" t="s">
        <v>90</v>
      </c>
      <c r="E14" s="27" t="s">
        <v>30</v>
      </c>
      <c r="F14" s="27" t="s">
        <v>139</v>
      </c>
      <c r="G14" s="27"/>
      <c r="H14" s="27"/>
      <c r="I14" s="27"/>
      <c r="J14" s="27"/>
      <c r="K14" s="27" t="s">
        <v>31</v>
      </c>
      <c r="L14" s="28">
        <v>0.51851851851851849</v>
      </c>
      <c r="M14" s="29">
        <v>0.65156249999999993</v>
      </c>
      <c r="N14" s="28">
        <f>M14-L14</f>
        <v>0.13304398148148144</v>
      </c>
      <c r="O14" s="27"/>
      <c r="P14" s="27">
        <v>53</v>
      </c>
      <c r="Q14" s="29">
        <v>0.66608796296296291</v>
      </c>
      <c r="R14" s="29">
        <v>0.78194444444444444</v>
      </c>
      <c r="S14" s="29">
        <f>R14-Q14</f>
        <v>0.11585648148148153</v>
      </c>
      <c r="T14" s="27">
        <v>48</v>
      </c>
      <c r="U14" s="27">
        <v>6</v>
      </c>
      <c r="V14" s="27">
        <f>50*U14</f>
        <v>300</v>
      </c>
      <c r="W14" s="27">
        <v>8</v>
      </c>
      <c r="X14" s="27">
        <f>40*W14</f>
        <v>320</v>
      </c>
      <c r="Y14" s="27">
        <v>8</v>
      </c>
      <c r="Z14" s="27">
        <f>35*Y14</f>
        <v>280</v>
      </c>
      <c r="AA14" s="27">
        <v>11</v>
      </c>
      <c r="AB14" s="27">
        <f>25*AA14</f>
        <v>275</v>
      </c>
      <c r="AC14" s="27">
        <v>0</v>
      </c>
      <c r="AD14" s="27">
        <f>20*AC14</f>
        <v>0</v>
      </c>
      <c r="AE14" s="27"/>
      <c r="AF14" s="27">
        <f>SUM(V14+X14+Z14+AB14+AD14+AE14)-O14-T14-P14</f>
        <v>1074</v>
      </c>
    </row>
    <row r="15" spans="1:32">
      <c r="A15" s="27">
        <v>20</v>
      </c>
      <c r="B15" s="27">
        <v>12</v>
      </c>
      <c r="C15" s="37" t="s">
        <v>68</v>
      </c>
      <c r="D15" s="33" t="s">
        <v>105</v>
      </c>
      <c r="E15" s="27" t="s">
        <v>69</v>
      </c>
      <c r="F15" s="27" t="s">
        <v>147</v>
      </c>
      <c r="G15" s="27"/>
      <c r="H15" s="27"/>
      <c r="I15" s="27"/>
      <c r="J15" s="27"/>
      <c r="K15" s="27" t="s">
        <v>41</v>
      </c>
      <c r="L15" s="28">
        <v>0.50506944444444446</v>
      </c>
      <c r="M15" s="29">
        <v>0.64892361111111108</v>
      </c>
      <c r="N15" s="28">
        <f>M15-L15</f>
        <v>0.14385416666666662</v>
      </c>
      <c r="O15" s="27">
        <v>36</v>
      </c>
      <c r="P15" s="27">
        <v>46</v>
      </c>
      <c r="Q15" s="29">
        <v>0.66331018518518514</v>
      </c>
      <c r="R15" s="29">
        <v>0.77754629629629635</v>
      </c>
      <c r="S15" s="29">
        <f>R15-Q15</f>
        <v>0.1142361111111112</v>
      </c>
      <c r="T15" s="27">
        <v>42</v>
      </c>
      <c r="U15" s="27">
        <v>6</v>
      </c>
      <c r="V15" s="27">
        <f>50*U15</f>
        <v>300</v>
      </c>
      <c r="W15" s="27">
        <v>5</v>
      </c>
      <c r="X15" s="27">
        <f>40*W15</f>
        <v>200</v>
      </c>
      <c r="Y15" s="27">
        <v>7</v>
      </c>
      <c r="Z15" s="27">
        <f>35*Y15</f>
        <v>245</v>
      </c>
      <c r="AA15" s="27">
        <v>10</v>
      </c>
      <c r="AB15" s="27">
        <f>25*AA15</f>
        <v>250</v>
      </c>
      <c r="AC15" s="27">
        <v>9</v>
      </c>
      <c r="AD15" s="27">
        <f>20*AC15</f>
        <v>180</v>
      </c>
      <c r="AE15" s="27"/>
      <c r="AF15" s="27">
        <f>SUM(V15+X15+Z15+AB15+AD15+AE15)-O15-T15-P15</f>
        <v>1051</v>
      </c>
    </row>
    <row r="16" spans="1:32">
      <c r="A16" s="27">
        <v>17</v>
      </c>
      <c r="B16" s="27">
        <v>13</v>
      </c>
      <c r="C16" s="37" t="s">
        <v>87</v>
      </c>
      <c r="D16" s="33" t="s">
        <v>102</v>
      </c>
      <c r="E16" s="27" t="s">
        <v>61</v>
      </c>
      <c r="F16" s="27" t="s">
        <v>118</v>
      </c>
      <c r="G16" s="27" t="s">
        <v>119</v>
      </c>
      <c r="H16" s="27" t="s">
        <v>120</v>
      </c>
      <c r="I16" s="27"/>
      <c r="J16" s="27"/>
      <c r="K16" s="27" t="s">
        <v>57</v>
      </c>
      <c r="L16" s="28">
        <v>0.50965277777777784</v>
      </c>
      <c r="M16" s="29">
        <v>0.66041666666666665</v>
      </c>
      <c r="N16" s="28">
        <f>M16-L16</f>
        <v>0.15076388888888881</v>
      </c>
      <c r="O16" s="27">
        <v>66</v>
      </c>
      <c r="P16" s="27">
        <v>30</v>
      </c>
      <c r="Q16" s="29">
        <v>0.67170138888888886</v>
      </c>
      <c r="R16" s="29">
        <v>0.78128472222222223</v>
      </c>
      <c r="S16" s="29">
        <f>R16-Q16</f>
        <v>0.10958333333333337</v>
      </c>
      <c r="T16" s="27">
        <v>21</v>
      </c>
      <c r="U16" s="27">
        <v>6</v>
      </c>
      <c r="V16" s="27">
        <f>50*U16</f>
        <v>300</v>
      </c>
      <c r="W16" s="27">
        <v>7</v>
      </c>
      <c r="X16" s="27">
        <f>40*W16</f>
        <v>280</v>
      </c>
      <c r="Y16" s="27">
        <v>6</v>
      </c>
      <c r="Z16" s="27">
        <f>35*Y16</f>
        <v>210</v>
      </c>
      <c r="AA16" s="27">
        <v>10</v>
      </c>
      <c r="AB16" s="27">
        <f>25*AA16</f>
        <v>250</v>
      </c>
      <c r="AC16" s="27">
        <v>5</v>
      </c>
      <c r="AD16" s="27">
        <f>20*AC16</f>
        <v>100</v>
      </c>
      <c r="AE16" s="27"/>
      <c r="AF16" s="27">
        <f>SUM(V16+X16+Z16+AB16+AD16+AE16)-O16-T16-P16</f>
        <v>1023</v>
      </c>
    </row>
    <row r="17" spans="1:32">
      <c r="A17" s="27">
        <v>4</v>
      </c>
      <c r="B17" s="27">
        <v>14</v>
      </c>
      <c r="C17" s="37" t="s">
        <v>32</v>
      </c>
      <c r="D17" s="33" t="s">
        <v>91</v>
      </c>
      <c r="E17" s="27" t="s">
        <v>33</v>
      </c>
      <c r="F17" s="27" t="s">
        <v>140</v>
      </c>
      <c r="G17" s="27" t="s">
        <v>141</v>
      </c>
      <c r="H17" s="27" t="s">
        <v>142</v>
      </c>
      <c r="I17" s="27" t="s">
        <v>143</v>
      </c>
      <c r="J17" s="27"/>
      <c r="K17" s="27" t="s">
        <v>34</v>
      </c>
      <c r="L17" s="28">
        <v>0.49109953703703701</v>
      </c>
      <c r="M17" s="29">
        <v>0.62050925925925926</v>
      </c>
      <c r="N17" s="28">
        <f>M17-L17</f>
        <v>0.12940972222222225</v>
      </c>
      <c r="O17" s="31"/>
      <c r="P17" s="27">
        <v>41</v>
      </c>
      <c r="Q17" s="29">
        <v>0.62670138888888893</v>
      </c>
      <c r="R17" s="29">
        <v>0.73298611111111101</v>
      </c>
      <c r="S17" s="29">
        <f>R17-Q17</f>
        <v>0.10628472222222207</v>
      </c>
      <c r="T17" s="27">
        <v>9</v>
      </c>
      <c r="U17" s="27">
        <v>8</v>
      </c>
      <c r="V17" s="27">
        <f>50*U17</f>
        <v>400</v>
      </c>
      <c r="W17" s="27">
        <v>6</v>
      </c>
      <c r="X17" s="27">
        <f>40*W17</f>
        <v>240</v>
      </c>
      <c r="Y17" s="27">
        <v>4</v>
      </c>
      <c r="Z17" s="27">
        <f>35*Y17</f>
        <v>140</v>
      </c>
      <c r="AA17" s="27">
        <v>10</v>
      </c>
      <c r="AB17" s="27">
        <f>25*AA17</f>
        <v>250</v>
      </c>
      <c r="AC17" s="27">
        <v>2</v>
      </c>
      <c r="AD17" s="27">
        <f>20*AC17</f>
        <v>40</v>
      </c>
      <c r="AE17" s="27"/>
      <c r="AF17" s="27">
        <f>SUM(V17+X17+Z17+AB17+AD17+AE17)-O17-T17-P17</f>
        <v>1020</v>
      </c>
    </row>
    <row r="18" spans="1:32">
      <c r="A18" s="27">
        <v>5</v>
      </c>
      <c r="B18" s="27">
        <v>15</v>
      </c>
      <c r="C18" s="37" t="s">
        <v>35</v>
      </c>
      <c r="D18" s="33" t="s">
        <v>92</v>
      </c>
      <c r="E18" s="27" t="s">
        <v>36</v>
      </c>
      <c r="F18" s="27" t="s">
        <v>156</v>
      </c>
      <c r="G18" s="27" t="s">
        <v>157</v>
      </c>
      <c r="H18" s="27" t="s">
        <v>158</v>
      </c>
      <c r="I18" s="27"/>
      <c r="J18" s="27"/>
      <c r="K18" s="27" t="s">
        <v>34</v>
      </c>
      <c r="L18" s="28">
        <v>0.48865740740740743</v>
      </c>
      <c r="M18" s="29">
        <v>0.62069444444444444</v>
      </c>
      <c r="N18" s="28">
        <f>M18-L18</f>
        <v>0.13203703703703701</v>
      </c>
      <c r="O18" s="27"/>
      <c r="P18" s="27">
        <v>52</v>
      </c>
      <c r="Q18" s="29">
        <v>0.63402777777777775</v>
      </c>
      <c r="R18" s="29">
        <v>0.73061342592592593</v>
      </c>
      <c r="S18" s="29">
        <f>R18-Q18</f>
        <v>9.6585648148148184E-2</v>
      </c>
      <c r="T18" s="27"/>
      <c r="U18" s="27">
        <v>7</v>
      </c>
      <c r="V18" s="27">
        <f>50*U18</f>
        <v>350</v>
      </c>
      <c r="W18" s="27">
        <v>6</v>
      </c>
      <c r="X18" s="27">
        <f>40*W18</f>
        <v>240</v>
      </c>
      <c r="Y18" s="27">
        <v>5</v>
      </c>
      <c r="Z18" s="27">
        <f>35*Y18</f>
        <v>175</v>
      </c>
      <c r="AA18" s="27">
        <v>8</v>
      </c>
      <c r="AB18" s="27">
        <f>25*AA18</f>
        <v>200</v>
      </c>
      <c r="AC18" s="27">
        <v>0</v>
      </c>
      <c r="AD18" s="27">
        <f>20*AC18</f>
        <v>0</v>
      </c>
      <c r="AE18" s="27"/>
      <c r="AF18" s="27">
        <f>SUM(V18+X18+Z18+AB18+AD18+AE18)-O18-T18-P18</f>
        <v>913</v>
      </c>
    </row>
    <row r="19" spans="1:32">
      <c r="A19" s="27">
        <v>11</v>
      </c>
      <c r="B19" s="27">
        <v>16</v>
      </c>
      <c r="C19" s="37" t="s">
        <v>47</v>
      </c>
      <c r="D19" s="33" t="s">
        <v>97</v>
      </c>
      <c r="E19" s="27" t="s">
        <v>48</v>
      </c>
      <c r="F19" s="27" t="s">
        <v>150</v>
      </c>
      <c r="G19" s="27" t="s">
        <v>151</v>
      </c>
      <c r="H19" s="27"/>
      <c r="I19" s="27"/>
      <c r="J19" s="27"/>
      <c r="K19" s="27" t="s">
        <v>49</v>
      </c>
      <c r="L19" s="28">
        <v>0.49842592592592588</v>
      </c>
      <c r="M19" s="29">
        <v>0.64374999999999993</v>
      </c>
      <c r="N19" s="28">
        <f>M19-L19</f>
        <v>0.14532407407407405</v>
      </c>
      <c r="O19" s="27">
        <v>42</v>
      </c>
      <c r="P19" s="27">
        <v>58</v>
      </c>
      <c r="Q19" s="29">
        <v>0.6564699074074074</v>
      </c>
      <c r="R19" s="29">
        <v>0.76416666666666666</v>
      </c>
      <c r="S19" s="29">
        <f>R19-Q19</f>
        <v>0.10769675925925926</v>
      </c>
      <c r="T19" s="27">
        <v>15</v>
      </c>
      <c r="U19" s="27">
        <v>7</v>
      </c>
      <c r="V19" s="27">
        <f>50*U19</f>
        <v>350</v>
      </c>
      <c r="W19" s="27">
        <v>6</v>
      </c>
      <c r="X19" s="27">
        <f>40*W19</f>
        <v>240</v>
      </c>
      <c r="Y19" s="27">
        <v>6</v>
      </c>
      <c r="Z19" s="27">
        <f>35*Y19</f>
        <v>210</v>
      </c>
      <c r="AA19" s="27">
        <v>7</v>
      </c>
      <c r="AB19" s="27">
        <f>25*AA19</f>
        <v>175</v>
      </c>
      <c r="AC19" s="27">
        <v>0</v>
      </c>
      <c r="AD19" s="27">
        <f>20*AC19</f>
        <v>0</v>
      </c>
      <c r="AE19" s="27"/>
      <c r="AF19" s="27">
        <f>SUM(V19+X19+Z19+AB19+AD19+AE19)-O19-T19-P19</f>
        <v>860</v>
      </c>
    </row>
    <row r="20" spans="1:32">
      <c r="A20" s="27">
        <v>10</v>
      </c>
      <c r="B20" s="27">
        <v>17</v>
      </c>
      <c r="C20" s="37" t="s">
        <v>45</v>
      </c>
      <c r="D20" s="33" t="s">
        <v>96</v>
      </c>
      <c r="E20" s="27" t="s">
        <v>46</v>
      </c>
      <c r="F20" s="27" t="s">
        <v>126</v>
      </c>
      <c r="G20" s="27"/>
      <c r="H20" s="27"/>
      <c r="I20" s="27"/>
      <c r="J20" s="27"/>
      <c r="K20" s="27" t="s">
        <v>34</v>
      </c>
      <c r="L20" s="28">
        <v>0.50361111111111112</v>
      </c>
      <c r="M20" s="29">
        <v>0.6388194444444445</v>
      </c>
      <c r="N20" s="28">
        <f>M20-L20</f>
        <v>0.13520833333333337</v>
      </c>
      <c r="O20" s="27"/>
      <c r="P20" s="27">
        <v>56</v>
      </c>
      <c r="Q20" s="29">
        <v>0.65262731481481484</v>
      </c>
      <c r="R20" s="29">
        <v>0.76631944444444444</v>
      </c>
      <c r="S20" s="29">
        <f>R20-Q20</f>
        <v>0.1136921296296296</v>
      </c>
      <c r="T20" s="27">
        <v>39</v>
      </c>
      <c r="U20" s="27">
        <v>6</v>
      </c>
      <c r="V20" s="27">
        <f>50*U20</f>
        <v>300</v>
      </c>
      <c r="W20" s="27">
        <v>1</v>
      </c>
      <c r="X20" s="27">
        <f>40*W20</f>
        <v>40</v>
      </c>
      <c r="Y20" s="27">
        <v>3</v>
      </c>
      <c r="Z20" s="27">
        <f>35*Y20</f>
        <v>105</v>
      </c>
      <c r="AA20" s="27">
        <v>12</v>
      </c>
      <c r="AB20" s="27">
        <f>25*AA20</f>
        <v>300</v>
      </c>
      <c r="AC20" s="27">
        <v>9</v>
      </c>
      <c r="AD20" s="27">
        <f>20*AC20</f>
        <v>180</v>
      </c>
      <c r="AE20" s="27"/>
      <c r="AF20" s="27">
        <f>SUM(V20+X20+Z20+AB20+AD20+AE20)-O20-T20-P20</f>
        <v>830</v>
      </c>
    </row>
    <row r="21" spans="1:32">
      <c r="A21" s="27">
        <v>26</v>
      </c>
      <c r="B21" s="27">
        <v>18</v>
      </c>
      <c r="C21" s="37" t="s">
        <v>76</v>
      </c>
      <c r="D21" s="33" t="s">
        <v>108</v>
      </c>
      <c r="E21" s="27" t="s">
        <v>77</v>
      </c>
      <c r="F21" s="27" t="s">
        <v>169</v>
      </c>
      <c r="G21" s="27"/>
      <c r="H21" s="27"/>
      <c r="I21" s="27"/>
      <c r="J21" s="27"/>
      <c r="K21" s="27" t="s">
        <v>78</v>
      </c>
      <c r="L21" s="28">
        <v>0.49222222222222217</v>
      </c>
      <c r="M21" s="29">
        <v>0.6474537037037037</v>
      </c>
      <c r="N21" s="28">
        <f>M21-L21</f>
        <v>0.15523148148148153</v>
      </c>
      <c r="O21" s="27">
        <v>84</v>
      </c>
      <c r="P21" s="27">
        <v>72</v>
      </c>
      <c r="Q21" s="29">
        <v>0.65763888888888888</v>
      </c>
      <c r="R21" s="29">
        <v>0.7587962962962963</v>
      </c>
      <c r="S21" s="29">
        <f>R21-Q21</f>
        <v>0.10115740740740742</v>
      </c>
      <c r="T21" s="27"/>
      <c r="U21" s="27">
        <v>7</v>
      </c>
      <c r="V21" s="27">
        <f>50*U21</f>
        <v>350</v>
      </c>
      <c r="W21" s="27">
        <v>2</v>
      </c>
      <c r="X21" s="27">
        <f>40*W21</f>
        <v>80</v>
      </c>
      <c r="Y21" s="27">
        <v>3</v>
      </c>
      <c r="Z21" s="27">
        <f>35*Y21</f>
        <v>105</v>
      </c>
      <c r="AA21" s="27">
        <v>6</v>
      </c>
      <c r="AB21" s="27">
        <f>25*AA21</f>
        <v>150</v>
      </c>
      <c r="AC21" s="27">
        <v>3</v>
      </c>
      <c r="AD21" s="27">
        <f>20*AC21</f>
        <v>60</v>
      </c>
      <c r="AE21" s="27"/>
      <c r="AF21" s="27">
        <f>SUM(V21+X21+Z21+AB21+AD21+AE21)-O21-T21-P21</f>
        <v>589</v>
      </c>
    </row>
    <row r="22" spans="1:32">
      <c r="A22" s="27">
        <v>31</v>
      </c>
      <c r="B22" s="27">
        <v>19</v>
      </c>
      <c r="C22" s="27" t="s">
        <v>170</v>
      </c>
      <c r="D22" s="27" t="s">
        <v>171</v>
      </c>
      <c r="E22" s="27" t="s">
        <v>172</v>
      </c>
      <c r="F22" s="27" t="s">
        <v>173</v>
      </c>
      <c r="G22" s="27" t="s">
        <v>174</v>
      </c>
      <c r="H22" s="27" t="s">
        <v>175</v>
      </c>
      <c r="I22" s="27"/>
      <c r="J22" s="27"/>
      <c r="K22" s="27" t="s">
        <v>34</v>
      </c>
      <c r="L22" s="28">
        <v>0.51377314814814812</v>
      </c>
      <c r="M22" s="29">
        <v>0.63526620370370368</v>
      </c>
      <c r="N22" s="28">
        <f>M22-L22</f>
        <v>0.12149305555555556</v>
      </c>
      <c r="O22" s="27"/>
      <c r="P22" s="27">
        <v>27</v>
      </c>
      <c r="Q22" s="29">
        <v>0.65098379629629632</v>
      </c>
      <c r="R22" s="29">
        <v>0.78506944444444438</v>
      </c>
      <c r="S22" s="29">
        <f>R22-Q22</f>
        <v>0.13408564814814805</v>
      </c>
      <c r="T22" s="27">
        <v>1000</v>
      </c>
      <c r="U22" s="27">
        <v>7</v>
      </c>
      <c r="V22" s="27">
        <f>50*U22</f>
        <v>350</v>
      </c>
      <c r="W22" s="27">
        <v>8</v>
      </c>
      <c r="X22" s="27">
        <f>40*W22</f>
        <v>320</v>
      </c>
      <c r="Y22" s="27">
        <v>8</v>
      </c>
      <c r="Z22" s="27">
        <f>35*Y22</f>
        <v>280</v>
      </c>
      <c r="AA22" s="27">
        <v>11</v>
      </c>
      <c r="AB22" s="27">
        <f>25*AA22</f>
        <v>275</v>
      </c>
      <c r="AC22" s="27">
        <v>9</v>
      </c>
      <c r="AD22" s="27">
        <f>20*AC22</f>
        <v>180</v>
      </c>
      <c r="AE22" s="27"/>
      <c r="AF22" s="27">
        <f>SUM(V22+X22+Z22+AB22+AD22+AE22)-O22-T22-P22</f>
        <v>378</v>
      </c>
    </row>
    <row r="23" spans="1:32">
      <c r="A23" s="27">
        <v>21</v>
      </c>
      <c r="B23" s="27">
        <v>20</v>
      </c>
      <c r="C23" s="37" t="s">
        <v>70</v>
      </c>
      <c r="D23" s="33" t="s">
        <v>106</v>
      </c>
      <c r="E23" s="27" t="s">
        <v>71</v>
      </c>
      <c r="F23" s="27" t="s">
        <v>176</v>
      </c>
      <c r="G23" s="27" t="s">
        <v>177</v>
      </c>
      <c r="H23" s="27" t="s">
        <v>178</v>
      </c>
      <c r="I23" s="27"/>
      <c r="J23" s="27"/>
      <c r="K23" s="27" t="s">
        <v>72</v>
      </c>
      <c r="L23" s="28">
        <v>0.51481481481481484</v>
      </c>
      <c r="M23" s="29">
        <v>0.67243055555555553</v>
      </c>
      <c r="N23" s="28">
        <f>M23-L23</f>
        <v>0.1576157407407407</v>
      </c>
      <c r="O23" s="27">
        <v>1000</v>
      </c>
      <c r="P23" s="27">
        <v>34</v>
      </c>
      <c r="Q23" s="29">
        <v>0.68165509259259249</v>
      </c>
      <c r="R23" s="29">
        <v>0.78240740740740744</v>
      </c>
      <c r="S23" s="29">
        <f>R23-Q23</f>
        <v>0.10075231481481495</v>
      </c>
      <c r="T23" s="27"/>
      <c r="U23" s="27">
        <v>7</v>
      </c>
      <c r="V23" s="27">
        <f>50*U23</f>
        <v>350</v>
      </c>
      <c r="W23" s="27">
        <v>2</v>
      </c>
      <c r="X23" s="27">
        <f>40*W23</f>
        <v>80</v>
      </c>
      <c r="Y23" s="27">
        <v>6</v>
      </c>
      <c r="Z23" s="27">
        <f>35*Y23</f>
        <v>210</v>
      </c>
      <c r="AA23" s="27">
        <v>8</v>
      </c>
      <c r="AB23" s="27">
        <f>25*AA23</f>
        <v>200</v>
      </c>
      <c r="AC23" s="27">
        <v>0</v>
      </c>
      <c r="AD23" s="27">
        <f>20*AC23</f>
        <v>0</v>
      </c>
      <c r="AE23" s="27"/>
      <c r="AF23" s="27">
        <f>SUM(V23+X23+Z23+AB23+AD23+AE23)-O23-T23-P23</f>
        <v>-194</v>
      </c>
    </row>
    <row r="24" spans="1:32">
      <c r="A24" s="27">
        <v>15</v>
      </c>
      <c r="B24" s="27">
        <v>21</v>
      </c>
      <c r="C24" s="37" t="s">
        <v>58</v>
      </c>
      <c r="D24" s="33" t="s">
        <v>100</v>
      </c>
      <c r="E24" s="27" t="s">
        <v>59</v>
      </c>
      <c r="F24" s="27" t="s">
        <v>137</v>
      </c>
      <c r="G24" s="27" t="s">
        <v>138</v>
      </c>
      <c r="H24" s="27"/>
      <c r="I24" s="27"/>
      <c r="J24" s="27"/>
      <c r="K24" s="27" t="s">
        <v>57</v>
      </c>
      <c r="L24" s="28">
        <v>0.50812500000000005</v>
      </c>
      <c r="M24" s="27"/>
      <c r="N24" s="28">
        <v>0</v>
      </c>
      <c r="O24" s="27">
        <v>1000</v>
      </c>
      <c r="P24" s="27">
        <v>20</v>
      </c>
      <c r="Q24" s="29">
        <v>0.66527777777777775</v>
      </c>
      <c r="R24" s="29">
        <v>0.79039351851851858</v>
      </c>
      <c r="S24" s="29">
        <f>R24-Q24</f>
        <v>0.12511574074074083</v>
      </c>
      <c r="T24" s="27">
        <v>1000</v>
      </c>
      <c r="U24" s="27">
        <v>6</v>
      </c>
      <c r="V24" s="27">
        <f>50*U24</f>
        <v>300</v>
      </c>
      <c r="W24" s="27">
        <v>7</v>
      </c>
      <c r="X24" s="27">
        <f>40*W24</f>
        <v>280</v>
      </c>
      <c r="Y24" s="27">
        <v>5</v>
      </c>
      <c r="Z24" s="27">
        <f>35*Y24</f>
        <v>175</v>
      </c>
      <c r="AA24" s="27">
        <v>6</v>
      </c>
      <c r="AB24" s="27">
        <f>25*AA24</f>
        <v>150</v>
      </c>
      <c r="AC24" s="27">
        <v>5</v>
      </c>
      <c r="AD24" s="27">
        <f>20*AC24</f>
        <v>100</v>
      </c>
      <c r="AE24" s="27"/>
      <c r="AF24" s="27">
        <f t="shared" ref="AF24:AF28" si="0">SUM(V24+X24+Z24+AB24+AD24+AE24)-O24-T24-P24</f>
        <v>-1015</v>
      </c>
    </row>
    <row r="25" spans="1:32">
      <c r="A25" s="27">
        <v>28</v>
      </c>
      <c r="B25" s="27">
        <v>22</v>
      </c>
      <c r="C25" s="37" t="s">
        <v>82</v>
      </c>
      <c r="D25" s="33" t="s">
        <v>110</v>
      </c>
      <c r="E25" s="27" t="s">
        <v>83</v>
      </c>
      <c r="F25" s="27" t="s">
        <v>112</v>
      </c>
      <c r="G25" s="27" t="s">
        <v>113</v>
      </c>
      <c r="H25" s="27" t="s">
        <v>114</v>
      </c>
      <c r="I25" s="27"/>
      <c r="J25" s="27"/>
      <c r="K25" s="27" t="s">
        <v>84</v>
      </c>
      <c r="L25" s="28">
        <v>0.50062499999999999</v>
      </c>
      <c r="M25" s="29">
        <v>0.6586805555555556</v>
      </c>
      <c r="N25" s="28">
        <f>M25-L25</f>
        <v>0.15805555555555562</v>
      </c>
      <c r="O25" s="27">
        <v>1000</v>
      </c>
      <c r="P25" s="27">
        <v>56</v>
      </c>
      <c r="Q25" s="29">
        <v>0.66006944444444449</v>
      </c>
      <c r="R25" s="27"/>
      <c r="S25" s="29">
        <v>0</v>
      </c>
      <c r="T25" s="27"/>
      <c r="U25" s="27">
        <v>8</v>
      </c>
      <c r="V25" s="27">
        <f>50*U25</f>
        <v>400</v>
      </c>
      <c r="W25" s="27">
        <v>6</v>
      </c>
      <c r="X25" s="27">
        <f>40*W25</f>
        <v>240</v>
      </c>
      <c r="Y25" s="27">
        <v>4</v>
      </c>
      <c r="Z25" s="27">
        <f>35*Y25</f>
        <v>140</v>
      </c>
      <c r="AA25" s="27">
        <v>9</v>
      </c>
      <c r="AB25" s="27">
        <f>25*AA25</f>
        <v>225</v>
      </c>
      <c r="AC25" s="27">
        <v>0</v>
      </c>
      <c r="AD25" s="27">
        <f>20*AC25</f>
        <v>0</v>
      </c>
      <c r="AE25" s="27"/>
      <c r="AF25" s="27">
        <f t="shared" si="0"/>
        <v>-51</v>
      </c>
    </row>
    <row r="26" spans="1:32">
      <c r="A26" s="27">
        <v>30</v>
      </c>
      <c r="B26" s="27">
        <v>23</v>
      </c>
      <c r="C26" s="27" t="s">
        <v>127</v>
      </c>
      <c r="D26" s="27" t="s">
        <v>128</v>
      </c>
      <c r="E26" s="27" t="s">
        <v>129</v>
      </c>
      <c r="F26" s="27" t="s">
        <v>130</v>
      </c>
      <c r="G26" s="27" t="s">
        <v>131</v>
      </c>
      <c r="H26" s="27" t="s">
        <v>132</v>
      </c>
      <c r="I26" s="27"/>
      <c r="J26" s="27"/>
      <c r="K26" s="27" t="s">
        <v>133</v>
      </c>
      <c r="L26" s="28">
        <v>0.50219907407407405</v>
      </c>
      <c r="M26" s="29">
        <v>0.66180555555555554</v>
      </c>
      <c r="N26" s="28">
        <f>M26-L26</f>
        <v>0.15960648148148149</v>
      </c>
      <c r="O26" s="27">
        <v>1000</v>
      </c>
      <c r="P26" s="27">
        <v>33</v>
      </c>
      <c r="Q26" s="29">
        <v>0.66840277777777779</v>
      </c>
      <c r="R26" s="27"/>
      <c r="S26" s="29">
        <v>0</v>
      </c>
      <c r="T26" s="27"/>
      <c r="U26" s="27"/>
      <c r="V26" s="27">
        <f>50*U26</f>
        <v>0</v>
      </c>
      <c r="W26" s="27"/>
      <c r="X26" s="27">
        <f>40*W26</f>
        <v>0</v>
      </c>
      <c r="Y26" s="27"/>
      <c r="Z26" s="27">
        <f>35*Y26</f>
        <v>0</v>
      </c>
      <c r="AA26" s="27"/>
      <c r="AB26" s="27">
        <f>25*AA26</f>
        <v>0</v>
      </c>
      <c r="AC26" s="27"/>
      <c r="AD26" s="27">
        <f>20*AC26</f>
        <v>0</v>
      </c>
      <c r="AE26" s="27"/>
      <c r="AF26" s="27">
        <f t="shared" si="0"/>
        <v>-1033</v>
      </c>
    </row>
    <row r="27" spans="1:32">
      <c r="A27" s="27">
        <v>2</v>
      </c>
      <c r="B27" s="27">
        <v>24</v>
      </c>
      <c r="C27" s="37" t="s">
        <v>26</v>
      </c>
      <c r="D27" s="33" t="s">
        <v>89</v>
      </c>
      <c r="E27" s="27" t="s">
        <v>27</v>
      </c>
      <c r="F27" s="27" t="s">
        <v>148</v>
      </c>
      <c r="G27" s="27" t="s">
        <v>149</v>
      </c>
      <c r="H27" s="27"/>
      <c r="I27" s="27"/>
      <c r="J27" s="27"/>
      <c r="K27" s="37" t="s">
        <v>28</v>
      </c>
      <c r="L27" s="28">
        <v>0.51620370370370372</v>
      </c>
      <c r="M27" s="29">
        <v>0.63200231481481484</v>
      </c>
      <c r="N27" s="28">
        <f>M27-L27</f>
        <v>0.11579861111111112</v>
      </c>
      <c r="O27" s="27"/>
      <c r="P27" s="27">
        <v>19</v>
      </c>
      <c r="Q27" s="29">
        <v>0.64611111111111108</v>
      </c>
      <c r="R27" s="27"/>
      <c r="S27" s="29">
        <v>0</v>
      </c>
      <c r="T27" s="27"/>
      <c r="U27" s="27"/>
      <c r="V27" s="27">
        <f>50*U27</f>
        <v>0</v>
      </c>
      <c r="W27" s="27"/>
      <c r="X27" s="27">
        <f>40*W27</f>
        <v>0</v>
      </c>
      <c r="Y27" s="27"/>
      <c r="Z27" s="27">
        <f>35*Y27</f>
        <v>0</v>
      </c>
      <c r="AA27" s="27"/>
      <c r="AB27" s="27">
        <f>25*AA27</f>
        <v>0</v>
      </c>
      <c r="AC27" s="27"/>
      <c r="AD27" s="27">
        <f>20*AC27</f>
        <v>0</v>
      </c>
      <c r="AE27" s="27"/>
      <c r="AF27" s="27">
        <f>SUM(V27+X27+Z27+AB27+AD27+AE27)-O27-T27-P27</f>
        <v>-19</v>
      </c>
    </row>
    <row r="28" spans="1:32">
      <c r="A28" s="27">
        <v>32</v>
      </c>
      <c r="B28" s="27"/>
      <c r="C28" s="27" t="s">
        <v>182</v>
      </c>
      <c r="D28" s="27" t="s">
        <v>184</v>
      </c>
      <c r="E28" s="27" t="s">
        <v>185</v>
      </c>
      <c r="F28" s="27" t="s">
        <v>186</v>
      </c>
      <c r="G28" s="27" t="s">
        <v>187</v>
      </c>
      <c r="H28" s="27" t="s">
        <v>188</v>
      </c>
      <c r="I28" s="27"/>
      <c r="J28" s="27"/>
      <c r="K28" s="27" t="s">
        <v>183</v>
      </c>
      <c r="L28" s="28">
        <v>0.49740740740740735</v>
      </c>
      <c r="M28" s="29">
        <v>0.6746875</v>
      </c>
      <c r="N28" s="28">
        <f>M28-L28</f>
        <v>0.17728009259259264</v>
      </c>
      <c r="O28" s="27">
        <v>1000</v>
      </c>
      <c r="P28" s="27">
        <v>16</v>
      </c>
      <c r="Q28" s="27" t="s">
        <v>279</v>
      </c>
      <c r="R28" s="27"/>
      <c r="S28" s="29">
        <v>0</v>
      </c>
      <c r="T28" s="27"/>
      <c r="U28" s="27"/>
      <c r="V28" s="27">
        <f>50*U28</f>
        <v>0</v>
      </c>
      <c r="W28" s="27"/>
      <c r="X28" s="27">
        <f>40*W28</f>
        <v>0</v>
      </c>
      <c r="Y28" s="27"/>
      <c r="Z28" s="27">
        <f>35*Y28</f>
        <v>0</v>
      </c>
      <c r="AA28" s="27"/>
      <c r="AB28" s="27">
        <f>25*AA28</f>
        <v>0</v>
      </c>
      <c r="AC28" s="27"/>
      <c r="AD28" s="27">
        <f>20*AC28</f>
        <v>0</v>
      </c>
      <c r="AE28" s="27"/>
      <c r="AF28" s="27">
        <f t="shared" si="0"/>
        <v>-1016</v>
      </c>
    </row>
    <row r="29" spans="1:32">
      <c r="A29" s="27">
        <v>14</v>
      </c>
      <c r="B29" s="27"/>
      <c r="C29" s="37" t="s">
        <v>55</v>
      </c>
      <c r="D29" s="33" t="s">
        <v>99</v>
      </c>
      <c r="E29" s="27" t="s">
        <v>56</v>
      </c>
      <c r="F29" s="27" t="s">
        <v>189</v>
      </c>
      <c r="G29" s="27" t="s">
        <v>190</v>
      </c>
      <c r="H29" s="27" t="s">
        <v>191</v>
      </c>
      <c r="I29" s="27"/>
      <c r="J29" s="27"/>
      <c r="K29" s="27" t="s">
        <v>57</v>
      </c>
      <c r="L29" s="28">
        <v>0.50703703703703706</v>
      </c>
      <c r="M29" s="27"/>
      <c r="N29" s="28">
        <v>0</v>
      </c>
      <c r="O29" s="27"/>
      <c r="P29" s="27">
        <v>29</v>
      </c>
      <c r="Q29" s="27" t="s">
        <v>279</v>
      </c>
      <c r="R29" s="27"/>
      <c r="S29" s="29">
        <v>0</v>
      </c>
      <c r="T29" s="27"/>
      <c r="U29" s="27"/>
      <c r="V29" s="27">
        <f>50*U29</f>
        <v>0</v>
      </c>
      <c r="W29" s="27"/>
      <c r="X29" s="27">
        <f>40*W29</f>
        <v>0</v>
      </c>
      <c r="Y29" s="27"/>
      <c r="Z29" s="27">
        <f>35*Y29</f>
        <v>0</v>
      </c>
      <c r="AA29" s="27"/>
      <c r="AB29" s="27">
        <f>25*AA29</f>
        <v>0</v>
      </c>
      <c r="AC29" s="27"/>
      <c r="AD29" s="27">
        <f>20*AC29</f>
        <v>0</v>
      </c>
      <c r="AE29" s="27"/>
      <c r="AF29" s="27">
        <f>SUM(V29+X29+Z29+AB29+AD29+AE29)-O29-T29-P29</f>
        <v>-29</v>
      </c>
    </row>
    <row r="30" spans="1:32">
      <c r="A30" s="27">
        <v>29</v>
      </c>
      <c r="B30" s="27"/>
      <c r="C30" s="38" t="s">
        <v>85</v>
      </c>
      <c r="D30" s="33" t="s">
        <v>111</v>
      </c>
      <c r="E30" s="27" t="s">
        <v>164</v>
      </c>
      <c r="F30" s="27" t="s">
        <v>165</v>
      </c>
      <c r="G30" s="27" t="s">
        <v>166</v>
      </c>
      <c r="H30" s="27"/>
      <c r="I30" s="27"/>
      <c r="J30" s="27"/>
      <c r="K30" s="27" t="s">
        <v>86</v>
      </c>
      <c r="L30" s="28">
        <v>0.49004629629629631</v>
      </c>
      <c r="M30" s="27"/>
      <c r="N30" s="28">
        <v>0</v>
      </c>
      <c r="O30" s="27"/>
      <c r="P30" s="27">
        <v>40</v>
      </c>
      <c r="Q30" s="27" t="s">
        <v>279</v>
      </c>
      <c r="R30" s="27"/>
      <c r="S30" s="29">
        <v>0</v>
      </c>
      <c r="T30" s="27"/>
      <c r="U30" s="27"/>
      <c r="V30" s="27">
        <f>50*U30</f>
        <v>0</v>
      </c>
      <c r="W30" s="27"/>
      <c r="X30" s="27">
        <f>40*W30</f>
        <v>0</v>
      </c>
      <c r="Y30" s="27"/>
      <c r="Z30" s="27">
        <f>35*Y30</f>
        <v>0</v>
      </c>
      <c r="AA30" s="27"/>
      <c r="AB30" s="27">
        <f>25*AA30</f>
        <v>0</v>
      </c>
      <c r="AC30" s="27"/>
      <c r="AD30" s="27">
        <f>20*AC30</f>
        <v>0</v>
      </c>
      <c r="AE30" s="27"/>
      <c r="AF30" s="27">
        <f>SUM(V30+X30+Z30+AB30+AD30+AE30)-O30-T30-P30</f>
        <v>-40</v>
      </c>
    </row>
    <row r="31" spans="1:32">
      <c r="A31" s="27">
        <v>8</v>
      </c>
      <c r="B31" s="27"/>
      <c r="C31" s="37" t="s">
        <v>42</v>
      </c>
      <c r="D31" s="33" t="s">
        <v>95</v>
      </c>
      <c r="E31" s="27" t="s">
        <v>43</v>
      </c>
      <c r="F31" s="27" t="s">
        <v>179</v>
      </c>
      <c r="G31" s="27" t="s">
        <v>180</v>
      </c>
      <c r="H31" s="27" t="s">
        <v>181</v>
      </c>
      <c r="I31" s="27"/>
      <c r="J31" s="27"/>
      <c r="K31" s="27" t="s">
        <v>44</v>
      </c>
      <c r="L31" s="28">
        <v>0.49979166666666663</v>
      </c>
      <c r="M31" s="29">
        <v>0.67488425925925932</v>
      </c>
      <c r="N31" s="28">
        <f>M31-L31</f>
        <v>0.17509259259259269</v>
      </c>
      <c r="O31" s="27">
        <v>1000</v>
      </c>
      <c r="P31" s="27">
        <v>28</v>
      </c>
      <c r="Q31" s="27" t="s">
        <v>279</v>
      </c>
      <c r="R31" s="27"/>
      <c r="S31" s="29">
        <v>0</v>
      </c>
      <c r="T31" s="27"/>
      <c r="U31" s="27"/>
      <c r="V31" s="27">
        <f>50*U31</f>
        <v>0</v>
      </c>
      <c r="W31" s="27"/>
      <c r="X31" s="27">
        <f>40*W31</f>
        <v>0</v>
      </c>
      <c r="Y31" s="27"/>
      <c r="Z31" s="27">
        <f>35*Y31</f>
        <v>0</v>
      </c>
      <c r="AA31" s="27"/>
      <c r="AB31" s="27">
        <f>25*AA31</f>
        <v>0</v>
      </c>
      <c r="AC31" s="27"/>
      <c r="AD31" s="27">
        <f>20*AC31</f>
        <v>0</v>
      </c>
      <c r="AE31" s="27"/>
      <c r="AF31" s="27">
        <f>SUM(V31+X31+Z31+AB31+AD31+AE31)-O31-T31-P31</f>
        <v>-1028</v>
      </c>
    </row>
    <row r="33" spans="31:31">
      <c r="AE33" s="32">
        <v>0.82986111111111116</v>
      </c>
    </row>
  </sheetData>
  <sortState ref="A4:AY32">
    <sortCondition descending="1" ref="AF4:AF32"/>
  </sortState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workbookViewId="0">
      <selection activeCell="B2" sqref="B2"/>
    </sheetView>
  </sheetViews>
  <sheetFormatPr defaultRowHeight="15"/>
  <cols>
    <col min="1" max="1" width="6.28515625" customWidth="1"/>
    <col min="3" max="3" width="19.42578125" bestFit="1" customWidth="1"/>
    <col min="4" max="6" width="19.42578125" hidden="1" customWidth="1"/>
    <col min="7" max="7" width="26.85546875" hidden="1" customWidth="1"/>
    <col min="8" max="8" width="6.140625" customWidth="1"/>
    <col min="9" max="10" width="8.5703125" customWidth="1"/>
    <col min="11" max="11" width="5.85546875" customWidth="1"/>
    <col min="12" max="12" width="8.5703125" customWidth="1"/>
    <col min="13" max="13" width="8.7109375" customWidth="1"/>
    <col min="14" max="14" width="7.28515625" bestFit="1" customWidth="1"/>
    <col min="15" max="15" width="3.28515625" bestFit="1" customWidth="1"/>
    <col min="16" max="16" width="7.5703125" customWidth="1"/>
    <col min="17" max="17" width="7.28515625" customWidth="1"/>
    <col min="18" max="18" width="7.7109375" customWidth="1"/>
    <col min="19" max="19" width="7.42578125" customWidth="1"/>
    <col min="20" max="20" width="7.7109375" customWidth="1"/>
    <col min="21" max="21" width="6.7109375" bestFit="1" customWidth="1"/>
    <col min="22" max="22" width="8" customWidth="1"/>
    <col min="23" max="23" width="8.85546875" customWidth="1"/>
  </cols>
  <sheetData>
    <row r="1" spans="1:24" ht="24" customHeight="1"/>
    <row r="2" spans="1:24">
      <c r="B2" t="s">
        <v>353</v>
      </c>
    </row>
    <row r="3" spans="1:24">
      <c r="B3" t="s">
        <v>348</v>
      </c>
      <c r="J3" s="17">
        <v>0.33333333333333331</v>
      </c>
      <c r="K3" s="18" t="s">
        <v>278</v>
      </c>
      <c r="L3" s="18"/>
      <c r="M3" s="17">
        <v>0.48194444444444445</v>
      </c>
      <c r="N3" s="18"/>
      <c r="O3" s="18">
        <v>30</v>
      </c>
      <c r="P3" s="18"/>
      <c r="Q3" s="18">
        <v>35</v>
      </c>
      <c r="R3" s="18"/>
      <c r="S3" s="18">
        <v>25</v>
      </c>
      <c r="T3" s="18"/>
      <c r="U3" s="18">
        <v>20</v>
      </c>
    </row>
    <row r="4" spans="1:24" s="2" customFormat="1" ht="30">
      <c r="A4" s="3" t="s">
        <v>352</v>
      </c>
      <c r="B4" s="3"/>
      <c r="C4" s="3"/>
      <c r="D4" s="3"/>
      <c r="E4" s="3"/>
      <c r="F4" s="3"/>
      <c r="G4" s="3"/>
      <c r="H4" s="3" t="s">
        <v>4</v>
      </c>
      <c r="I4" s="3" t="s">
        <v>275</v>
      </c>
      <c r="J4" s="3" t="s">
        <v>294</v>
      </c>
      <c r="K4" s="3" t="s">
        <v>298</v>
      </c>
      <c r="L4" s="3" t="s">
        <v>295</v>
      </c>
      <c r="M4" s="3" t="s">
        <v>296</v>
      </c>
      <c r="N4" s="3" t="s">
        <v>346</v>
      </c>
      <c r="O4" s="3" t="s">
        <v>12</v>
      </c>
      <c r="P4" s="3" t="s">
        <v>13</v>
      </c>
      <c r="Q4" s="3" t="s">
        <v>8</v>
      </c>
      <c r="R4" s="3" t="s">
        <v>9</v>
      </c>
      <c r="S4" s="3" t="s">
        <v>16</v>
      </c>
      <c r="T4" s="3" t="s">
        <v>18</v>
      </c>
      <c r="U4" s="3" t="s">
        <v>17</v>
      </c>
      <c r="V4" s="3" t="s">
        <v>297</v>
      </c>
      <c r="W4" s="3" t="s">
        <v>347</v>
      </c>
      <c r="X4" s="3" t="s">
        <v>351</v>
      </c>
    </row>
    <row r="5" spans="1:24">
      <c r="A5" s="13">
        <v>1</v>
      </c>
      <c r="B5" s="4" t="s">
        <v>302</v>
      </c>
      <c r="C5" s="4" t="s">
        <v>264</v>
      </c>
      <c r="D5" s="4"/>
      <c r="E5" s="4"/>
      <c r="F5" s="4"/>
      <c r="G5" s="4" t="s">
        <v>255</v>
      </c>
      <c r="H5" s="6">
        <v>0.48888888888888887</v>
      </c>
      <c r="I5" s="6">
        <v>0.84236111111111101</v>
      </c>
      <c r="J5" s="11">
        <f>I5-H5</f>
        <v>0.35347222222222213</v>
      </c>
      <c r="K5" s="5">
        <v>87</v>
      </c>
      <c r="L5" s="11">
        <v>0.49697916666666669</v>
      </c>
      <c r="M5" s="11">
        <f>L5-H5</f>
        <v>8.0902777777778212E-3</v>
      </c>
      <c r="N5" s="5">
        <v>5</v>
      </c>
      <c r="O5" s="5">
        <v>99</v>
      </c>
      <c r="P5" s="5">
        <f>30*O5</f>
        <v>2970</v>
      </c>
      <c r="Q5" s="5">
        <v>0</v>
      </c>
      <c r="R5" s="5">
        <f>35*Q5</f>
        <v>0</v>
      </c>
      <c r="S5" s="5">
        <v>12</v>
      </c>
      <c r="T5" s="5">
        <f>25*S5</f>
        <v>300</v>
      </c>
      <c r="U5" s="5">
        <v>11</v>
      </c>
      <c r="V5" s="5">
        <f>20*U5</f>
        <v>220</v>
      </c>
      <c r="W5" s="5">
        <f>SUM(P5+R5+T5+V5)-K5-N5</f>
        <v>3398</v>
      </c>
      <c r="X5" s="16">
        <v>100</v>
      </c>
    </row>
    <row r="6" spans="1:24">
      <c r="A6" s="13">
        <v>2</v>
      </c>
      <c r="B6" s="4" t="s">
        <v>304</v>
      </c>
      <c r="C6" s="4" t="s">
        <v>265</v>
      </c>
      <c r="D6" s="4"/>
      <c r="E6" s="4"/>
      <c r="F6" s="4"/>
      <c r="G6" s="4" t="s">
        <v>256</v>
      </c>
      <c r="H6" s="6">
        <v>0.49305555555555558</v>
      </c>
      <c r="I6" s="11">
        <v>0.81123842592592599</v>
      </c>
      <c r="J6" s="11">
        <f>I6-H6</f>
        <v>0.31818287037037041</v>
      </c>
      <c r="K6" s="5"/>
      <c r="L6" s="11">
        <v>0.50100694444444438</v>
      </c>
      <c r="M6" s="11">
        <f>L6-H6</f>
        <v>7.9513888888887996E-3</v>
      </c>
      <c r="N6" s="5">
        <v>7</v>
      </c>
      <c r="O6" s="5">
        <v>90</v>
      </c>
      <c r="P6" s="5">
        <f>30*O6</f>
        <v>2700</v>
      </c>
      <c r="Q6" s="5">
        <v>2</v>
      </c>
      <c r="R6" s="5">
        <f>35*Q6</f>
        <v>70</v>
      </c>
      <c r="S6" s="5">
        <v>12</v>
      </c>
      <c r="T6" s="5">
        <f>25*S6</f>
        <v>300</v>
      </c>
      <c r="U6" s="5">
        <v>10</v>
      </c>
      <c r="V6" s="5">
        <f>20*U6</f>
        <v>200</v>
      </c>
      <c r="W6" s="5">
        <f>SUM(P6+R6+T6+V6)-K6-N6</f>
        <v>3263</v>
      </c>
      <c r="X6" s="15">
        <v>83</v>
      </c>
    </row>
    <row r="7" spans="1:24">
      <c r="A7" s="13">
        <v>3</v>
      </c>
      <c r="B7" s="4" t="s">
        <v>305</v>
      </c>
      <c r="C7" s="4" t="s">
        <v>266</v>
      </c>
      <c r="D7" s="4"/>
      <c r="E7" s="4"/>
      <c r="F7" s="4"/>
      <c r="G7" s="4" t="s">
        <v>257</v>
      </c>
      <c r="H7" s="6">
        <v>0.5</v>
      </c>
      <c r="I7" s="11">
        <v>0.83650462962962957</v>
      </c>
      <c r="J7" s="11">
        <f>I7-H7</f>
        <v>0.33650462962962957</v>
      </c>
      <c r="K7" s="5">
        <v>12</v>
      </c>
      <c r="L7" s="11">
        <v>0.50761574074074078</v>
      </c>
      <c r="M7" s="11">
        <f>L7-H7</f>
        <v>7.615740740740784E-3</v>
      </c>
      <c r="N7" s="5">
        <v>36</v>
      </c>
      <c r="O7" s="5">
        <v>87</v>
      </c>
      <c r="P7" s="5">
        <f>30*O7</f>
        <v>2610</v>
      </c>
      <c r="Q7" s="5">
        <v>2</v>
      </c>
      <c r="R7" s="5">
        <f>35*Q7</f>
        <v>70</v>
      </c>
      <c r="S7" s="5">
        <v>11</v>
      </c>
      <c r="T7" s="5">
        <f>25*S7</f>
        <v>275</v>
      </c>
      <c r="U7" s="5">
        <v>11</v>
      </c>
      <c r="V7" s="5">
        <f>20*U7</f>
        <v>220</v>
      </c>
      <c r="W7" s="5">
        <f>SUM(P7+R7+T7+V7)-K7-N7</f>
        <v>3127</v>
      </c>
      <c r="X7" s="15">
        <v>72</v>
      </c>
    </row>
    <row r="8" spans="1:24">
      <c r="A8" s="13">
        <v>4</v>
      </c>
      <c r="B8" s="4" t="s">
        <v>299</v>
      </c>
      <c r="C8" s="4" t="s">
        <v>273</v>
      </c>
      <c r="D8" s="4"/>
      <c r="E8" s="4"/>
      <c r="F8" s="4"/>
      <c r="G8" s="4" t="s">
        <v>251</v>
      </c>
      <c r="H8" s="6">
        <v>0.5131944444444444</v>
      </c>
      <c r="I8" s="11">
        <v>0.85179398148148155</v>
      </c>
      <c r="J8" s="11">
        <f>I8-H8</f>
        <v>0.33859953703703716</v>
      </c>
      <c r="K8" s="5">
        <v>21</v>
      </c>
      <c r="L8" s="11">
        <v>0.52158564814814812</v>
      </c>
      <c r="M8" s="11">
        <f>L8-H8</f>
        <v>8.3912037037037202E-3</v>
      </c>
      <c r="N8" s="5">
        <v>31</v>
      </c>
      <c r="O8" s="5">
        <v>83</v>
      </c>
      <c r="P8" s="5">
        <f>30*O8</f>
        <v>2490</v>
      </c>
      <c r="Q8" s="5">
        <v>1</v>
      </c>
      <c r="R8" s="5">
        <f>35*Q8</f>
        <v>35</v>
      </c>
      <c r="S8" s="5">
        <v>10</v>
      </c>
      <c r="T8" s="5">
        <f>25*S8</f>
        <v>250</v>
      </c>
      <c r="U8" s="5">
        <v>10</v>
      </c>
      <c r="V8" s="5">
        <f>20*U8</f>
        <v>200</v>
      </c>
      <c r="W8" s="5">
        <f>SUM(P8+R8+T8+V8)-K8-N8</f>
        <v>2923</v>
      </c>
      <c r="X8" s="15">
        <v>62</v>
      </c>
    </row>
    <row r="9" spans="1:24">
      <c r="A9" s="13">
        <v>5</v>
      </c>
      <c r="B9" s="4" t="s">
        <v>303</v>
      </c>
      <c r="C9" s="4" t="s">
        <v>267</v>
      </c>
      <c r="D9" s="4"/>
      <c r="E9" s="4"/>
      <c r="F9" s="4"/>
      <c r="G9" s="4" t="s">
        <v>258</v>
      </c>
      <c r="H9" s="6">
        <v>0.48749999999999999</v>
      </c>
      <c r="I9" s="6">
        <v>0.83333333333333337</v>
      </c>
      <c r="J9" s="11">
        <f>I9-H9</f>
        <v>0.34583333333333338</v>
      </c>
      <c r="K9" s="5">
        <v>54</v>
      </c>
      <c r="L9" s="11">
        <v>0.49483796296296295</v>
      </c>
      <c r="M9" s="11">
        <f>L9-H9</f>
        <v>7.3379629629629628E-3</v>
      </c>
      <c r="N9" s="5">
        <v>60</v>
      </c>
      <c r="O9" s="5">
        <v>80</v>
      </c>
      <c r="P9" s="5">
        <f>30*O9</f>
        <v>2400</v>
      </c>
      <c r="Q9" s="5">
        <v>2</v>
      </c>
      <c r="R9" s="5">
        <f>35*Q9</f>
        <v>70</v>
      </c>
      <c r="S9" s="5">
        <v>12</v>
      </c>
      <c r="T9" s="5">
        <f>25*S9</f>
        <v>300</v>
      </c>
      <c r="U9" s="5">
        <v>11</v>
      </c>
      <c r="V9" s="5">
        <f>20*U9</f>
        <v>220</v>
      </c>
      <c r="W9" s="5">
        <f>SUM(P9+R9+T9+V9)-K9-N9</f>
        <v>2876</v>
      </c>
      <c r="X9" s="15">
        <v>54</v>
      </c>
    </row>
    <row r="10" spans="1:24">
      <c r="A10" s="13">
        <v>6</v>
      </c>
      <c r="B10" s="4" t="s">
        <v>307</v>
      </c>
      <c r="C10" s="4" t="s">
        <v>306</v>
      </c>
      <c r="D10" s="4"/>
      <c r="E10" s="4"/>
      <c r="F10" s="4"/>
      <c r="G10" s="4" t="s">
        <v>263</v>
      </c>
      <c r="H10" s="6">
        <v>0.50347222222222221</v>
      </c>
      <c r="I10" s="11">
        <v>0.82302083333333342</v>
      </c>
      <c r="J10" s="11">
        <f>I10-H10</f>
        <v>0.31954861111111121</v>
      </c>
      <c r="K10" s="5"/>
      <c r="L10" s="11">
        <v>0.51146990740740739</v>
      </c>
      <c r="M10" s="11">
        <f>L10-H10</f>
        <v>7.9976851851851771E-3</v>
      </c>
      <c r="N10" s="5">
        <v>3</v>
      </c>
      <c r="O10" s="5">
        <v>75</v>
      </c>
      <c r="P10" s="5">
        <f>30*O10</f>
        <v>2250</v>
      </c>
      <c r="Q10" s="5">
        <v>2</v>
      </c>
      <c r="R10" s="5">
        <f>35*Q10</f>
        <v>70</v>
      </c>
      <c r="S10" s="5">
        <v>9</v>
      </c>
      <c r="T10" s="5">
        <f>25*S10</f>
        <v>225</v>
      </c>
      <c r="U10" s="5">
        <v>11</v>
      </c>
      <c r="V10" s="5">
        <f>20*U10</f>
        <v>220</v>
      </c>
      <c r="W10" s="5">
        <f>SUM(P10+R10+T10+V10)-K10-N10</f>
        <v>2762</v>
      </c>
      <c r="X10" s="15">
        <v>47</v>
      </c>
    </row>
    <row r="11" spans="1:24">
      <c r="A11" s="13">
        <v>7</v>
      </c>
      <c r="B11" s="4" t="s">
        <v>292</v>
      </c>
      <c r="C11" s="4" t="s">
        <v>272</v>
      </c>
      <c r="D11" s="4" t="s">
        <v>293</v>
      </c>
      <c r="E11" s="4"/>
      <c r="F11" s="4"/>
      <c r="G11" s="4" t="s">
        <v>262</v>
      </c>
      <c r="H11" s="6">
        <v>0.49583333333333335</v>
      </c>
      <c r="I11" s="11">
        <v>0.81119212962962972</v>
      </c>
      <c r="J11" s="11">
        <f>I11-H11</f>
        <v>0.31535879629629637</v>
      </c>
      <c r="K11" s="5"/>
      <c r="L11" s="11">
        <v>0.50234953703703711</v>
      </c>
      <c r="M11" s="11">
        <f>L11-H11</f>
        <v>6.5162037037037601E-3</v>
      </c>
      <c r="N11" s="5">
        <v>131</v>
      </c>
      <c r="O11" s="5">
        <v>77</v>
      </c>
      <c r="P11" s="5">
        <f>30*O11</f>
        <v>2310</v>
      </c>
      <c r="Q11" s="5">
        <v>0</v>
      </c>
      <c r="R11" s="5">
        <f>35*Q11</f>
        <v>0</v>
      </c>
      <c r="S11" s="5">
        <v>1</v>
      </c>
      <c r="T11" s="5">
        <f>25*S11</f>
        <v>25</v>
      </c>
      <c r="U11" s="5">
        <v>2</v>
      </c>
      <c r="V11" s="5">
        <f>20*U11</f>
        <v>40</v>
      </c>
      <c r="W11" s="5">
        <f>SUM(P11+R11+T11+V11)-K11-N11</f>
        <v>2244</v>
      </c>
      <c r="X11" s="15">
        <v>40</v>
      </c>
    </row>
    <row r="12" spans="1:24">
      <c r="A12" s="13">
        <v>8</v>
      </c>
      <c r="B12" s="4" t="s">
        <v>286</v>
      </c>
      <c r="C12" s="4" t="s">
        <v>270</v>
      </c>
      <c r="D12" s="4" t="s">
        <v>287</v>
      </c>
      <c r="E12" s="4"/>
      <c r="F12" s="4"/>
      <c r="G12" s="4" t="s">
        <v>260</v>
      </c>
      <c r="H12" s="6">
        <v>0.50486111111111109</v>
      </c>
      <c r="I12" s="11">
        <v>0.84136574074074078</v>
      </c>
      <c r="J12" s="11">
        <f>I12-H12</f>
        <v>0.33650462962962968</v>
      </c>
      <c r="K12" s="5">
        <v>12</v>
      </c>
      <c r="L12" s="11">
        <v>0.5128935185185185</v>
      </c>
      <c r="M12" s="11">
        <f>L12-H12</f>
        <v>8.0324074074074048E-3</v>
      </c>
      <c r="N12" s="5">
        <v>0</v>
      </c>
      <c r="O12" s="5">
        <v>59</v>
      </c>
      <c r="P12" s="5">
        <f>30*O12</f>
        <v>1770</v>
      </c>
      <c r="Q12" s="5">
        <v>2</v>
      </c>
      <c r="R12" s="5">
        <f>35*Q12</f>
        <v>70</v>
      </c>
      <c r="S12" s="5">
        <v>5</v>
      </c>
      <c r="T12" s="5">
        <f>25*S12</f>
        <v>125</v>
      </c>
      <c r="U12" s="5">
        <v>9</v>
      </c>
      <c r="V12" s="5">
        <f>20*U12</f>
        <v>180</v>
      </c>
      <c r="W12" s="5">
        <f>SUM(P12+R12+T12+V12)-K12-N12</f>
        <v>2133</v>
      </c>
      <c r="X12" s="15">
        <v>33</v>
      </c>
    </row>
    <row r="13" spans="1:24">
      <c r="A13" s="13">
        <v>9</v>
      </c>
      <c r="B13" s="4" t="s">
        <v>301</v>
      </c>
      <c r="C13" s="4" t="s">
        <v>268</v>
      </c>
      <c r="D13" s="4"/>
      <c r="E13" s="4"/>
      <c r="F13" s="4"/>
      <c r="G13" s="4" t="s">
        <v>236</v>
      </c>
      <c r="H13" s="6">
        <v>0.49027777777777781</v>
      </c>
      <c r="I13" s="11">
        <v>0.81679398148148152</v>
      </c>
      <c r="J13" s="11">
        <f>I13-H13</f>
        <v>0.32651620370370371</v>
      </c>
      <c r="K13" s="5"/>
      <c r="L13" s="11">
        <v>0.49850694444444449</v>
      </c>
      <c r="M13" s="11">
        <f>L13-H13</f>
        <v>8.2291666666666763E-3</v>
      </c>
      <c r="N13" s="5">
        <v>17</v>
      </c>
      <c r="O13" s="5">
        <v>49</v>
      </c>
      <c r="P13" s="5">
        <f>30*O13</f>
        <v>1470</v>
      </c>
      <c r="Q13" s="5">
        <v>2</v>
      </c>
      <c r="R13" s="5">
        <f>35*Q13</f>
        <v>70</v>
      </c>
      <c r="S13" s="5">
        <v>12</v>
      </c>
      <c r="T13" s="5">
        <f>25*S13</f>
        <v>300</v>
      </c>
      <c r="U13" s="5">
        <v>11</v>
      </c>
      <c r="V13" s="5">
        <f>20*U13</f>
        <v>220</v>
      </c>
      <c r="W13" s="5">
        <f>SUM(P13+R13+T13+V13)-K13-N13</f>
        <v>2043</v>
      </c>
      <c r="X13" s="15">
        <v>27</v>
      </c>
    </row>
    <row r="14" spans="1:24">
      <c r="A14" s="13">
        <v>10</v>
      </c>
      <c r="B14" s="4" t="s">
        <v>300</v>
      </c>
      <c r="C14" s="4" t="s">
        <v>271</v>
      </c>
      <c r="D14" s="4"/>
      <c r="E14" s="4"/>
      <c r="F14" s="4"/>
      <c r="G14" s="4" t="s">
        <v>261</v>
      </c>
      <c r="H14" s="6">
        <v>0.49444444444444446</v>
      </c>
      <c r="I14" s="11">
        <v>0.78914351851851849</v>
      </c>
      <c r="J14" s="11">
        <f>I14-H14</f>
        <v>0.29469907407407403</v>
      </c>
      <c r="K14" s="5"/>
      <c r="L14" s="11">
        <v>0.50259259259259259</v>
      </c>
      <c r="M14" s="11">
        <f>L14-H14</f>
        <v>8.1481481481481266E-3</v>
      </c>
      <c r="N14" s="5">
        <v>10</v>
      </c>
      <c r="O14" s="5">
        <v>51</v>
      </c>
      <c r="P14" s="5">
        <f>30*O14</f>
        <v>1530</v>
      </c>
      <c r="Q14" s="5">
        <v>0</v>
      </c>
      <c r="R14" s="5">
        <f>35*Q14</f>
        <v>0</v>
      </c>
      <c r="S14" s="5">
        <v>0</v>
      </c>
      <c r="T14" s="5">
        <f>25*S14</f>
        <v>0</v>
      </c>
      <c r="U14" s="5">
        <v>7</v>
      </c>
      <c r="V14" s="5">
        <f>20*U14</f>
        <v>140</v>
      </c>
      <c r="W14" s="5">
        <f>SUM(P14+R14+T14+V14)-K14-N14</f>
        <v>1660</v>
      </c>
      <c r="X14" s="15">
        <v>21</v>
      </c>
    </row>
    <row r="15" spans="1:24">
      <c r="A15" s="13">
        <v>11</v>
      </c>
      <c r="B15" s="4" t="s">
        <v>288</v>
      </c>
      <c r="C15" s="4" t="s">
        <v>269</v>
      </c>
      <c r="D15" s="4" t="s">
        <v>289</v>
      </c>
      <c r="E15" s="4" t="s">
        <v>290</v>
      </c>
      <c r="F15" s="4" t="s">
        <v>291</v>
      </c>
      <c r="G15" s="4" t="s">
        <v>259</v>
      </c>
      <c r="H15" s="6">
        <v>0.51180555555555551</v>
      </c>
      <c r="I15" s="11">
        <v>0.83894675925925932</v>
      </c>
      <c r="J15" s="11">
        <f>I15-H15</f>
        <v>0.32714120370370381</v>
      </c>
      <c r="K15" s="5"/>
      <c r="L15" s="11">
        <v>0.52009259259259266</v>
      </c>
      <c r="M15" s="11">
        <f>L15-H15</f>
        <v>8.2870370370371482E-3</v>
      </c>
      <c r="N15" s="5">
        <v>22</v>
      </c>
      <c r="O15" s="5">
        <v>37</v>
      </c>
      <c r="P15" s="5">
        <f>30*O15</f>
        <v>1110</v>
      </c>
      <c r="Q15" s="5">
        <v>2</v>
      </c>
      <c r="R15" s="5">
        <f>35*Q15</f>
        <v>70</v>
      </c>
      <c r="S15" s="5">
        <v>9</v>
      </c>
      <c r="T15" s="5">
        <f>25*S15</f>
        <v>225</v>
      </c>
      <c r="U15" s="5">
        <v>7</v>
      </c>
      <c r="V15" s="5">
        <f>20*U15</f>
        <v>140</v>
      </c>
      <c r="W15" s="5">
        <f>SUM(P15+R15+T15+V15)-K15-N15</f>
        <v>1523</v>
      </c>
      <c r="X15" s="15">
        <v>15</v>
      </c>
    </row>
    <row r="16" spans="1:24">
      <c r="A16" s="13"/>
      <c r="B16" s="4" t="s">
        <v>284</v>
      </c>
      <c r="C16" s="4" t="s">
        <v>283</v>
      </c>
      <c r="D16" s="4" t="s">
        <v>285</v>
      </c>
      <c r="E16" s="4"/>
      <c r="F16" s="4"/>
      <c r="G16" s="4" t="s">
        <v>262</v>
      </c>
      <c r="H16" s="5"/>
      <c r="I16" s="5"/>
      <c r="J16" s="11">
        <f>I16-H16</f>
        <v>0</v>
      </c>
      <c r="K16" s="5"/>
      <c r="L16" s="5"/>
      <c r="M16" s="11">
        <f>L16-H16</f>
        <v>0</v>
      </c>
      <c r="N16" s="5"/>
      <c r="O16" s="5"/>
      <c r="P16" s="5">
        <f>30*O16</f>
        <v>0</v>
      </c>
      <c r="Q16" s="5"/>
      <c r="R16" s="5">
        <f>35*Q16</f>
        <v>0</v>
      </c>
      <c r="S16" s="5"/>
      <c r="T16" s="5">
        <f>25*S16</f>
        <v>0</v>
      </c>
      <c r="U16" s="5"/>
      <c r="V16" s="5">
        <f>20*U16</f>
        <v>0</v>
      </c>
      <c r="W16" s="5">
        <f>SUM(P16+R16+T16+V16)-K16-N16</f>
        <v>0</v>
      </c>
      <c r="X16" s="15">
        <v>0</v>
      </c>
    </row>
    <row r="18" spans="8:21">
      <c r="U18" s="12"/>
    </row>
    <row r="21" spans="8:21">
      <c r="H21" s="12"/>
    </row>
    <row r="22" spans="8:21">
      <c r="H22" s="12"/>
    </row>
  </sheetData>
  <sortState ref="B5:W16">
    <sortCondition descending="1" ref="W5:W16"/>
  </sortState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Normal="100" workbookViewId="0">
      <pane ySplit="3" topLeftCell="A4" activePane="bottomLeft" state="frozen"/>
      <selection pane="bottomLeft" activeCell="N39" sqref="N39:N40"/>
    </sheetView>
  </sheetViews>
  <sheetFormatPr defaultRowHeight="15"/>
  <cols>
    <col min="1" max="1" width="6.140625" customWidth="1"/>
    <col min="3" max="3" width="20.85546875" bestFit="1" customWidth="1"/>
    <col min="4" max="4" width="23" hidden="1" customWidth="1"/>
    <col min="5" max="5" width="6.28515625" style="1" bestFit="1" customWidth="1"/>
    <col min="6" max="6" width="8.7109375" style="1" customWidth="1"/>
    <col min="7" max="7" width="8.42578125" style="8" bestFit="1" customWidth="1"/>
    <col min="8" max="8" width="7.42578125" style="1" bestFit="1" customWidth="1"/>
    <col min="9" max="9" width="3.28515625" style="1" bestFit="1" customWidth="1"/>
    <col min="10" max="10" width="7.5703125" style="1" customWidth="1"/>
    <col min="11" max="11" width="7.140625" style="1" customWidth="1"/>
    <col min="12" max="12" width="7.28515625" style="1" customWidth="1"/>
    <col min="13" max="13" width="6.85546875" style="1" customWidth="1"/>
    <col min="14" max="14" width="7.5703125" style="1" customWidth="1"/>
    <col min="15" max="15" width="7" style="1" customWidth="1"/>
    <col min="16" max="16" width="7.85546875" style="1" customWidth="1"/>
    <col min="17" max="17" width="9.140625" style="1"/>
  </cols>
  <sheetData>
    <row r="1" spans="1:17">
      <c r="B1" t="s">
        <v>354</v>
      </c>
      <c r="D1">
        <v>73</v>
      </c>
    </row>
    <row r="2" spans="1:17">
      <c r="B2" t="s">
        <v>348</v>
      </c>
      <c r="G2" s="21">
        <v>0.33333333333333331</v>
      </c>
      <c r="H2" s="22" t="s">
        <v>278</v>
      </c>
      <c r="I2" s="22">
        <v>30</v>
      </c>
      <c r="J2" s="22"/>
      <c r="K2" s="22">
        <v>35</v>
      </c>
      <c r="L2" s="22"/>
      <c r="M2" s="22">
        <v>25</v>
      </c>
      <c r="N2" s="22"/>
      <c r="O2" s="22">
        <v>20</v>
      </c>
    </row>
    <row r="3" spans="1:17" s="2" customFormat="1" ht="38.25" customHeight="1">
      <c r="A3" s="3" t="s">
        <v>352</v>
      </c>
      <c r="B3" s="3" t="s">
        <v>355</v>
      </c>
      <c r="C3" s="3" t="s">
        <v>1</v>
      </c>
      <c r="D3" s="3"/>
      <c r="E3" s="3" t="s">
        <v>4</v>
      </c>
      <c r="F3" s="3" t="s">
        <v>275</v>
      </c>
      <c r="G3" s="9" t="s">
        <v>294</v>
      </c>
      <c r="H3" s="3" t="s">
        <v>298</v>
      </c>
      <c r="I3" s="3" t="s">
        <v>12</v>
      </c>
      <c r="J3" s="3" t="s">
        <v>13</v>
      </c>
      <c r="K3" s="3" t="s">
        <v>8</v>
      </c>
      <c r="L3" s="3" t="s">
        <v>9</v>
      </c>
      <c r="M3" s="3" t="s">
        <v>16</v>
      </c>
      <c r="N3" s="3" t="s">
        <v>18</v>
      </c>
      <c r="O3" s="3" t="s">
        <v>17</v>
      </c>
      <c r="P3" s="3" t="s">
        <v>297</v>
      </c>
      <c r="Q3" s="3" t="s">
        <v>347</v>
      </c>
    </row>
    <row r="4" spans="1:17">
      <c r="A4" s="5">
        <v>1</v>
      </c>
      <c r="B4" s="4" t="s">
        <v>323</v>
      </c>
      <c r="C4" s="4" t="s">
        <v>219</v>
      </c>
      <c r="D4" s="4" t="s">
        <v>246</v>
      </c>
      <c r="E4" s="6">
        <v>0.49722222222222223</v>
      </c>
      <c r="F4" s="11">
        <v>0.82626157407407408</v>
      </c>
      <c r="G4" s="7">
        <f>F4-E4</f>
        <v>0.32903935185185185</v>
      </c>
      <c r="H4" s="5"/>
      <c r="I4" s="5">
        <v>75</v>
      </c>
      <c r="J4" s="5">
        <f>30*I4</f>
        <v>2250</v>
      </c>
      <c r="K4" s="5">
        <v>5</v>
      </c>
      <c r="L4" s="5">
        <f>35*K4</f>
        <v>175</v>
      </c>
      <c r="M4" s="5">
        <v>7</v>
      </c>
      <c r="N4" s="5">
        <f>25*M4</f>
        <v>175</v>
      </c>
      <c r="O4" s="5">
        <v>11</v>
      </c>
      <c r="P4" s="5">
        <f>20*O4</f>
        <v>220</v>
      </c>
      <c r="Q4" s="5">
        <f>SUM(J4+L4+N4+P4)-H4</f>
        <v>2820</v>
      </c>
    </row>
    <row r="5" spans="1:17">
      <c r="A5" s="5">
        <v>2</v>
      </c>
      <c r="B5" s="4" t="s">
        <v>313</v>
      </c>
      <c r="C5" s="4" t="s">
        <v>196</v>
      </c>
      <c r="D5" s="4" t="s">
        <v>86</v>
      </c>
      <c r="E5" s="6">
        <v>0.4826388888888889</v>
      </c>
      <c r="F5" s="11">
        <v>0.83133101851851843</v>
      </c>
      <c r="G5" s="7">
        <f>F5-E5</f>
        <v>0.34869212962962953</v>
      </c>
      <c r="H5" s="5">
        <v>66</v>
      </c>
      <c r="I5" s="5">
        <v>79</v>
      </c>
      <c r="J5" s="5">
        <f>30*I5</f>
        <v>2370</v>
      </c>
      <c r="K5" s="5">
        <v>5</v>
      </c>
      <c r="L5" s="5">
        <f>35*K5</f>
        <v>175</v>
      </c>
      <c r="M5" s="5">
        <v>7</v>
      </c>
      <c r="N5" s="5">
        <f>25*M5</f>
        <v>175</v>
      </c>
      <c r="O5" s="5">
        <v>0</v>
      </c>
      <c r="P5" s="5">
        <f>20*O5</f>
        <v>0</v>
      </c>
      <c r="Q5" s="5">
        <f>SUM(J5+L5+N5+P5)-H5</f>
        <v>2654</v>
      </c>
    </row>
    <row r="6" spans="1:17">
      <c r="A6" s="5">
        <v>3</v>
      </c>
      <c r="B6" s="4" t="s">
        <v>319</v>
      </c>
      <c r="C6" s="4" t="s">
        <v>350</v>
      </c>
      <c r="D6" s="4" t="s">
        <v>251</v>
      </c>
      <c r="E6" s="6">
        <v>0.51666666666666672</v>
      </c>
      <c r="F6" s="11">
        <v>0.84012731481481484</v>
      </c>
      <c r="G6" s="7">
        <f>F6-E6</f>
        <v>0.32346064814814812</v>
      </c>
      <c r="H6" s="5"/>
      <c r="I6" s="5">
        <v>67</v>
      </c>
      <c r="J6" s="5">
        <f>30*I6</f>
        <v>2010</v>
      </c>
      <c r="K6" s="5">
        <v>5</v>
      </c>
      <c r="L6" s="5">
        <f>35*K6</f>
        <v>175</v>
      </c>
      <c r="M6" s="5">
        <v>6</v>
      </c>
      <c r="N6" s="5">
        <f>25*M6</f>
        <v>150</v>
      </c>
      <c r="O6" s="5">
        <v>0</v>
      </c>
      <c r="P6" s="5">
        <f>20*O6</f>
        <v>0</v>
      </c>
      <c r="Q6" s="5">
        <f>SUM(J6+L6+N6+P6)-H6</f>
        <v>2335</v>
      </c>
    </row>
    <row r="7" spans="1:17">
      <c r="A7" s="5">
        <v>4</v>
      </c>
      <c r="B7" s="4" t="s">
        <v>325</v>
      </c>
      <c r="C7" s="4" t="s">
        <v>217</v>
      </c>
      <c r="D7" s="4" t="s">
        <v>244</v>
      </c>
      <c r="E7" s="6">
        <v>0.50347222222222221</v>
      </c>
      <c r="F7" s="11">
        <v>0.83702546296296287</v>
      </c>
      <c r="G7" s="7">
        <f>F7-E7</f>
        <v>0.33355324074074066</v>
      </c>
      <c r="H7" s="5">
        <v>3</v>
      </c>
      <c r="I7" s="5">
        <v>57</v>
      </c>
      <c r="J7" s="5">
        <f>30*I7</f>
        <v>1710</v>
      </c>
      <c r="K7" s="5">
        <v>3</v>
      </c>
      <c r="L7" s="5">
        <f>35*K7</f>
        <v>105</v>
      </c>
      <c r="M7" s="5">
        <v>12</v>
      </c>
      <c r="N7" s="5">
        <f>25*M7</f>
        <v>300</v>
      </c>
      <c r="O7" s="5">
        <v>10</v>
      </c>
      <c r="P7" s="5">
        <f>20*O7</f>
        <v>200</v>
      </c>
      <c r="Q7" s="5">
        <f>SUM(J7+L7+N7+P7)-H7</f>
        <v>2312</v>
      </c>
    </row>
    <row r="8" spans="1:17">
      <c r="A8" s="5">
        <v>5</v>
      </c>
      <c r="B8" s="4" t="s">
        <v>337</v>
      </c>
      <c r="C8" s="4" t="s">
        <v>201</v>
      </c>
      <c r="D8" s="4" t="s">
        <v>233</v>
      </c>
      <c r="E8" s="6">
        <v>0.5083333333333333</v>
      </c>
      <c r="F8" s="11">
        <v>0.83849537037037036</v>
      </c>
      <c r="G8" s="7">
        <f>F8-E8</f>
        <v>0.33016203703703706</v>
      </c>
      <c r="H8" s="5"/>
      <c r="I8" s="5">
        <v>56</v>
      </c>
      <c r="J8" s="5">
        <f>30*I8</f>
        <v>1680</v>
      </c>
      <c r="K8" s="5">
        <v>5</v>
      </c>
      <c r="L8" s="5">
        <f>35*K8</f>
        <v>175</v>
      </c>
      <c r="M8" s="5">
        <v>8</v>
      </c>
      <c r="N8" s="5">
        <f>25*M8</f>
        <v>200</v>
      </c>
      <c r="O8" s="5">
        <v>9</v>
      </c>
      <c r="P8" s="5">
        <f>20*O8</f>
        <v>180</v>
      </c>
      <c r="Q8" s="5">
        <f>SUM(J8+L8+N8+P8)-H8</f>
        <v>2235</v>
      </c>
    </row>
    <row r="9" spans="1:17">
      <c r="A9" s="5">
        <v>6</v>
      </c>
      <c r="B9" s="4" t="s">
        <v>322</v>
      </c>
      <c r="C9" s="4" t="s">
        <v>198</v>
      </c>
      <c r="D9" s="4" t="s">
        <v>73</v>
      </c>
      <c r="E9" s="6">
        <v>0.51874999999999993</v>
      </c>
      <c r="F9" s="11">
        <v>0.84739583333333324</v>
      </c>
      <c r="G9" s="7">
        <f>F9-E9</f>
        <v>0.3286458333333333</v>
      </c>
      <c r="H9" s="5"/>
      <c r="I9" s="5">
        <v>55</v>
      </c>
      <c r="J9" s="5">
        <f>30*I9</f>
        <v>1650</v>
      </c>
      <c r="K9" s="5">
        <v>5</v>
      </c>
      <c r="L9" s="5">
        <f>35*K9</f>
        <v>175</v>
      </c>
      <c r="M9" s="5">
        <v>9</v>
      </c>
      <c r="N9" s="5">
        <f>25*M9</f>
        <v>225</v>
      </c>
      <c r="O9" s="5">
        <v>9</v>
      </c>
      <c r="P9" s="5">
        <f>20*O9</f>
        <v>180</v>
      </c>
      <c r="Q9" s="5">
        <f>SUM(J9+L9+N9+P9)-H9</f>
        <v>2230</v>
      </c>
    </row>
    <row r="10" spans="1:17">
      <c r="A10" s="5">
        <v>7</v>
      </c>
      <c r="B10" s="4" t="s">
        <v>324</v>
      </c>
      <c r="C10" s="4" t="s">
        <v>223</v>
      </c>
      <c r="D10" s="4" t="s">
        <v>249</v>
      </c>
      <c r="E10" s="6">
        <v>0.51736111111111105</v>
      </c>
      <c r="F10" s="11">
        <v>0.84906250000000005</v>
      </c>
      <c r="G10" s="7">
        <f>F10-E10</f>
        <v>0.331701388888889</v>
      </c>
      <c r="H10" s="5"/>
      <c r="I10" s="5">
        <v>51</v>
      </c>
      <c r="J10" s="5">
        <f>30*I10</f>
        <v>1530</v>
      </c>
      <c r="K10" s="5">
        <v>5</v>
      </c>
      <c r="L10" s="5">
        <f>35*K10</f>
        <v>175</v>
      </c>
      <c r="M10" s="5">
        <v>9</v>
      </c>
      <c r="N10" s="5">
        <f>25*M10</f>
        <v>225</v>
      </c>
      <c r="O10" s="5">
        <v>11</v>
      </c>
      <c r="P10" s="5">
        <f>20*O10</f>
        <v>220</v>
      </c>
      <c r="Q10" s="5">
        <f>SUM(J10+L10+N10+P10)-H10</f>
        <v>2150</v>
      </c>
    </row>
    <row r="11" spans="1:17">
      <c r="A11" s="5">
        <v>8</v>
      </c>
      <c r="B11" s="4" t="s">
        <v>318</v>
      </c>
      <c r="C11" s="4" t="s">
        <v>203</v>
      </c>
      <c r="D11" s="4" t="s">
        <v>73</v>
      </c>
      <c r="E11" s="6">
        <v>0.50694444444444442</v>
      </c>
      <c r="F11" s="11">
        <v>0.83204861111111106</v>
      </c>
      <c r="G11" s="7">
        <f>F11-E11</f>
        <v>0.32510416666666664</v>
      </c>
      <c r="H11" s="5"/>
      <c r="I11" s="5">
        <v>68</v>
      </c>
      <c r="J11" s="5">
        <f>30*I11</f>
        <v>2040</v>
      </c>
      <c r="K11" s="5">
        <v>1</v>
      </c>
      <c r="L11" s="5">
        <f>35*K11</f>
        <v>35</v>
      </c>
      <c r="M11" s="5">
        <v>3</v>
      </c>
      <c r="N11" s="5">
        <f>25*M11</f>
        <v>75</v>
      </c>
      <c r="O11" s="5">
        <v>0</v>
      </c>
      <c r="P11" s="5">
        <f>20*O11</f>
        <v>0</v>
      </c>
      <c r="Q11" s="5">
        <f>SUM(J11+L11+N11+P11)-H11</f>
        <v>2150</v>
      </c>
    </row>
    <row r="12" spans="1:17">
      <c r="A12" s="5">
        <v>9</v>
      </c>
      <c r="B12" s="4" t="s">
        <v>321</v>
      </c>
      <c r="C12" s="4" t="s">
        <v>226</v>
      </c>
      <c r="D12" s="4" t="s">
        <v>252</v>
      </c>
      <c r="E12" s="6">
        <v>0.51041666666666663</v>
      </c>
      <c r="F12" s="11">
        <v>0.83275462962962965</v>
      </c>
      <c r="G12" s="7">
        <f>F12-E12</f>
        <v>0.32233796296296302</v>
      </c>
      <c r="H12" s="5"/>
      <c r="I12" s="5">
        <v>50</v>
      </c>
      <c r="J12" s="5">
        <f>30*I12</f>
        <v>1500</v>
      </c>
      <c r="K12" s="5">
        <v>5</v>
      </c>
      <c r="L12" s="5">
        <f>35*K12</f>
        <v>175</v>
      </c>
      <c r="M12" s="5">
        <v>11</v>
      </c>
      <c r="N12" s="5">
        <f>25*M12</f>
        <v>275</v>
      </c>
      <c r="O12" s="5">
        <v>9</v>
      </c>
      <c r="P12" s="5">
        <f>20*O12</f>
        <v>180</v>
      </c>
      <c r="Q12" s="5">
        <f>SUM(J12+L12+N12+P12)-H12</f>
        <v>2130</v>
      </c>
    </row>
    <row r="13" spans="1:17">
      <c r="A13" s="5">
        <v>10</v>
      </c>
      <c r="B13" s="4" t="s">
        <v>345</v>
      </c>
      <c r="C13" s="4" t="s">
        <v>197</v>
      </c>
      <c r="D13" s="4" t="s">
        <v>231</v>
      </c>
      <c r="E13" s="6">
        <v>0.50069444444444444</v>
      </c>
      <c r="F13" s="11">
        <v>0.8450347222222222</v>
      </c>
      <c r="G13" s="7">
        <f>F13-E13</f>
        <v>0.34434027777777776</v>
      </c>
      <c r="H13" s="5">
        <v>45</v>
      </c>
      <c r="I13" s="5">
        <v>55</v>
      </c>
      <c r="J13" s="5">
        <f>30*I13</f>
        <v>1650</v>
      </c>
      <c r="K13" s="5">
        <v>3</v>
      </c>
      <c r="L13" s="5">
        <f>35*K13</f>
        <v>105</v>
      </c>
      <c r="M13" s="5">
        <v>8</v>
      </c>
      <c r="N13" s="5">
        <f>25*M13</f>
        <v>200</v>
      </c>
      <c r="O13" s="5">
        <v>9</v>
      </c>
      <c r="P13" s="5">
        <f>20*O13</f>
        <v>180</v>
      </c>
      <c r="Q13" s="5">
        <f>SUM(J13+L13+N13+P13)-H13</f>
        <v>2090</v>
      </c>
    </row>
    <row r="14" spans="1:17">
      <c r="A14" s="5">
        <v>11</v>
      </c>
      <c r="B14" s="4" t="s">
        <v>316</v>
      </c>
      <c r="C14" s="4" t="s">
        <v>225</v>
      </c>
      <c r="D14" s="4" t="s">
        <v>250</v>
      </c>
      <c r="E14" s="6">
        <v>0.50416666666666665</v>
      </c>
      <c r="F14" s="11">
        <v>0.82785879629629633</v>
      </c>
      <c r="G14" s="7">
        <f>F14-E14</f>
        <v>0.32369212962962968</v>
      </c>
      <c r="H14" s="5"/>
      <c r="I14" s="5">
        <v>47</v>
      </c>
      <c r="J14" s="5">
        <f>30*I14</f>
        <v>1410</v>
      </c>
      <c r="K14" s="5">
        <v>5</v>
      </c>
      <c r="L14" s="5">
        <f>35*K14</f>
        <v>175</v>
      </c>
      <c r="M14" s="5">
        <v>11</v>
      </c>
      <c r="N14" s="5">
        <f>25*M14</f>
        <v>275</v>
      </c>
      <c r="O14" s="5">
        <v>11</v>
      </c>
      <c r="P14" s="5">
        <f>20*O14</f>
        <v>220</v>
      </c>
      <c r="Q14" s="5">
        <f>SUM(J14+L14+N14+P14)-H14</f>
        <v>2080</v>
      </c>
    </row>
    <row r="15" spans="1:17">
      <c r="A15" s="5">
        <v>12</v>
      </c>
      <c r="B15" s="4" t="s">
        <v>328</v>
      </c>
      <c r="C15" s="4" t="s">
        <v>215</v>
      </c>
      <c r="D15" s="4" t="s">
        <v>242</v>
      </c>
      <c r="E15" s="6">
        <v>0.51666666666666672</v>
      </c>
      <c r="F15" s="11">
        <v>0.83431712962962967</v>
      </c>
      <c r="G15" s="7">
        <f>F15-E15</f>
        <v>0.31765046296296295</v>
      </c>
      <c r="H15" s="5"/>
      <c r="I15" s="5">
        <v>49</v>
      </c>
      <c r="J15" s="5">
        <f>30*I15</f>
        <v>1470</v>
      </c>
      <c r="K15" s="5">
        <v>5</v>
      </c>
      <c r="L15" s="5">
        <f>35*K15</f>
        <v>175</v>
      </c>
      <c r="M15" s="5">
        <v>4</v>
      </c>
      <c r="N15" s="5">
        <f>25*M15</f>
        <v>100</v>
      </c>
      <c r="O15" s="5">
        <v>9</v>
      </c>
      <c r="P15" s="5">
        <f>20*O15</f>
        <v>180</v>
      </c>
      <c r="Q15" s="5">
        <f>SUM(J15+L15+N15+P15)-H15</f>
        <v>1925</v>
      </c>
    </row>
    <row r="16" spans="1:17">
      <c r="A16" s="5">
        <v>13</v>
      </c>
      <c r="B16" s="4" t="s">
        <v>341</v>
      </c>
      <c r="C16" s="4" t="s">
        <v>224</v>
      </c>
      <c r="D16" s="4" t="s">
        <v>73</v>
      </c>
      <c r="E16" s="6">
        <v>0.49861111111111112</v>
      </c>
      <c r="F16" s="11">
        <v>0.82962962962962961</v>
      </c>
      <c r="G16" s="7">
        <f>F16-E16</f>
        <v>0.33101851851851849</v>
      </c>
      <c r="H16" s="5"/>
      <c r="I16" s="5">
        <v>55</v>
      </c>
      <c r="J16" s="5">
        <f>30*I16</f>
        <v>1650</v>
      </c>
      <c r="K16" s="5">
        <v>2</v>
      </c>
      <c r="L16" s="5">
        <f>35*K16</f>
        <v>70</v>
      </c>
      <c r="M16" s="5">
        <v>8</v>
      </c>
      <c r="N16" s="5">
        <f>25*M16</f>
        <v>200</v>
      </c>
      <c r="O16" s="5">
        <v>0</v>
      </c>
      <c r="P16" s="5">
        <f>20*O16</f>
        <v>0</v>
      </c>
      <c r="Q16" s="5">
        <f>SUM(J16+L16+N16+P16)-H16</f>
        <v>1920</v>
      </c>
    </row>
    <row r="17" spans="1:17">
      <c r="A17" s="5">
        <v>14</v>
      </c>
      <c r="B17" s="4" t="s">
        <v>330</v>
      </c>
      <c r="C17" s="4" t="s">
        <v>216</v>
      </c>
      <c r="D17" s="4" t="s">
        <v>243</v>
      </c>
      <c r="E17" s="6">
        <v>0.51597222222222217</v>
      </c>
      <c r="F17" s="11">
        <v>0.83460648148148142</v>
      </c>
      <c r="G17" s="7">
        <f>F17-E17</f>
        <v>0.31863425925925926</v>
      </c>
      <c r="H17" s="5"/>
      <c r="I17" s="5">
        <v>48</v>
      </c>
      <c r="J17" s="5">
        <f>30*I17</f>
        <v>1440</v>
      </c>
      <c r="K17" s="5">
        <v>5</v>
      </c>
      <c r="L17" s="5">
        <f>35*K17</f>
        <v>175</v>
      </c>
      <c r="M17" s="5">
        <v>4</v>
      </c>
      <c r="N17" s="5">
        <f>25*M17</f>
        <v>100</v>
      </c>
      <c r="O17" s="5">
        <v>10</v>
      </c>
      <c r="P17" s="5">
        <f>20*O17</f>
        <v>200</v>
      </c>
      <c r="Q17" s="5">
        <f>SUM(J17+L17+N17+P17)-H17</f>
        <v>1915</v>
      </c>
    </row>
    <row r="18" spans="1:17">
      <c r="A18" s="5">
        <v>15</v>
      </c>
      <c r="B18" s="4" t="s">
        <v>344</v>
      </c>
      <c r="C18" s="4" t="s">
        <v>218</v>
      </c>
      <c r="D18" s="4" t="s">
        <v>245</v>
      </c>
      <c r="E18" s="6">
        <v>0.50069444444444444</v>
      </c>
      <c r="F18" s="11">
        <v>0.81305555555555553</v>
      </c>
      <c r="G18" s="7">
        <f>F18-E18</f>
        <v>0.31236111111111109</v>
      </c>
      <c r="H18" s="5"/>
      <c r="I18" s="5">
        <v>44</v>
      </c>
      <c r="J18" s="5">
        <f>30*I18</f>
        <v>1320</v>
      </c>
      <c r="K18" s="5">
        <v>2</v>
      </c>
      <c r="L18" s="5">
        <f>35*K18</f>
        <v>70</v>
      </c>
      <c r="M18" s="5">
        <v>11</v>
      </c>
      <c r="N18" s="5">
        <f>25*M18</f>
        <v>275</v>
      </c>
      <c r="O18" s="5">
        <v>10</v>
      </c>
      <c r="P18" s="5">
        <f>20*O18</f>
        <v>200</v>
      </c>
      <c r="Q18" s="5">
        <f>SUM(J18+L18+N18+P18)-H18</f>
        <v>1865</v>
      </c>
    </row>
    <row r="19" spans="1:17">
      <c r="A19" s="5">
        <v>16</v>
      </c>
      <c r="B19" s="4" t="s">
        <v>336</v>
      </c>
      <c r="C19" s="4" t="s">
        <v>221</v>
      </c>
      <c r="D19" s="4" t="s">
        <v>247</v>
      </c>
      <c r="E19" s="6">
        <v>0.52013888888888882</v>
      </c>
      <c r="F19" s="11">
        <v>0.85256944444444438</v>
      </c>
      <c r="G19" s="7">
        <f>F19-E19</f>
        <v>0.33243055555555556</v>
      </c>
      <c r="H19" s="5"/>
      <c r="I19" s="5">
        <v>50</v>
      </c>
      <c r="J19" s="5">
        <f>30*I19</f>
        <v>1500</v>
      </c>
      <c r="K19" s="5">
        <v>2</v>
      </c>
      <c r="L19" s="5">
        <f>35*K19</f>
        <v>70</v>
      </c>
      <c r="M19" s="5">
        <v>0</v>
      </c>
      <c r="N19" s="5">
        <f>25*M19</f>
        <v>0</v>
      </c>
      <c r="O19" s="5">
        <v>6</v>
      </c>
      <c r="P19" s="5">
        <f>20*O19</f>
        <v>120</v>
      </c>
      <c r="Q19" s="5">
        <f>SUM(J19+L19+N19+P19)-H19</f>
        <v>1690</v>
      </c>
    </row>
    <row r="20" spans="1:17">
      <c r="A20" s="5">
        <v>17</v>
      </c>
      <c r="B20" s="4" t="s">
        <v>317</v>
      </c>
      <c r="C20" s="4" t="s">
        <v>204</v>
      </c>
      <c r="D20" s="4" t="s">
        <v>73</v>
      </c>
      <c r="E20" s="6">
        <v>0.50555555555555554</v>
      </c>
      <c r="F20" s="11">
        <v>0.84178240740740751</v>
      </c>
      <c r="G20" s="7">
        <f>F20-E20</f>
        <v>0.33622685185185197</v>
      </c>
      <c r="H20" s="5">
        <v>12</v>
      </c>
      <c r="I20" s="5">
        <v>35</v>
      </c>
      <c r="J20" s="5">
        <f>30*I20</f>
        <v>1050</v>
      </c>
      <c r="K20" s="5">
        <v>5</v>
      </c>
      <c r="L20" s="5">
        <f>35*K20</f>
        <v>175</v>
      </c>
      <c r="M20" s="5">
        <v>8</v>
      </c>
      <c r="N20" s="5">
        <f>25*M20</f>
        <v>200</v>
      </c>
      <c r="O20" s="5">
        <v>11</v>
      </c>
      <c r="P20" s="5">
        <f>20*O20</f>
        <v>220</v>
      </c>
      <c r="Q20" s="5">
        <f>SUM(J20+L20+N20+P20)-H20</f>
        <v>1633</v>
      </c>
    </row>
    <row r="21" spans="1:17">
      <c r="A21" s="5">
        <v>18</v>
      </c>
      <c r="B21" s="4" t="s">
        <v>309</v>
      </c>
      <c r="C21" s="4" t="s">
        <v>200</v>
      </c>
      <c r="D21" s="4" t="s">
        <v>232</v>
      </c>
      <c r="E21" s="6">
        <v>0.49513888888888885</v>
      </c>
      <c r="F21" s="11">
        <v>0.82700231481481479</v>
      </c>
      <c r="G21" s="7">
        <f>F21-E21</f>
        <v>0.33186342592592594</v>
      </c>
      <c r="H21" s="5"/>
      <c r="I21" s="5">
        <v>37</v>
      </c>
      <c r="J21" s="5">
        <f>30*I21</f>
        <v>1110</v>
      </c>
      <c r="K21" s="5">
        <v>3</v>
      </c>
      <c r="L21" s="5">
        <f>35*K21</f>
        <v>105</v>
      </c>
      <c r="M21" s="5">
        <v>9</v>
      </c>
      <c r="N21" s="5">
        <f>25*M21</f>
        <v>225</v>
      </c>
      <c r="O21" s="5">
        <v>7</v>
      </c>
      <c r="P21" s="5">
        <f>20*O21</f>
        <v>140</v>
      </c>
      <c r="Q21" s="5">
        <f>SUM(J21+L21+N21+P21)-H21</f>
        <v>1580</v>
      </c>
    </row>
    <row r="22" spans="1:17">
      <c r="A22" s="5">
        <v>19</v>
      </c>
      <c r="B22" s="4" t="s">
        <v>312</v>
      </c>
      <c r="C22" s="4" t="s">
        <v>213</v>
      </c>
      <c r="D22" s="4" t="s">
        <v>73</v>
      </c>
      <c r="E22" s="6">
        <v>0.50763888888888886</v>
      </c>
      <c r="F22" s="11">
        <v>0.83951388888888889</v>
      </c>
      <c r="G22" s="7">
        <f>F22-E22</f>
        <v>0.33187500000000003</v>
      </c>
      <c r="H22" s="5"/>
      <c r="I22" s="5">
        <v>39</v>
      </c>
      <c r="J22" s="5">
        <f>30*I22</f>
        <v>1170</v>
      </c>
      <c r="K22" s="5">
        <v>4</v>
      </c>
      <c r="L22" s="5">
        <f>35*K22</f>
        <v>140</v>
      </c>
      <c r="M22" s="5">
        <v>8</v>
      </c>
      <c r="N22" s="5">
        <f>25*M22</f>
        <v>200</v>
      </c>
      <c r="O22" s="5">
        <v>0</v>
      </c>
      <c r="P22" s="5">
        <f>20*O22</f>
        <v>0</v>
      </c>
      <c r="Q22" s="5">
        <f>SUM(J22+L22+N22+P22)-H22</f>
        <v>1510</v>
      </c>
    </row>
    <row r="23" spans="1:17">
      <c r="A23" s="5">
        <v>20</v>
      </c>
      <c r="B23" s="4" t="s">
        <v>320</v>
      </c>
      <c r="C23" s="4" t="s">
        <v>230</v>
      </c>
      <c r="D23" s="4" t="s">
        <v>253</v>
      </c>
      <c r="E23" s="6">
        <v>0.49861111111111112</v>
      </c>
      <c r="F23" s="11">
        <v>0.83582175925925928</v>
      </c>
      <c r="G23" s="7">
        <f>F23-E23</f>
        <v>0.33721064814814816</v>
      </c>
      <c r="H23" s="5">
        <v>15</v>
      </c>
      <c r="I23" s="5">
        <v>43</v>
      </c>
      <c r="J23" s="5">
        <f>30*I23</f>
        <v>1290</v>
      </c>
      <c r="K23" s="5">
        <v>4</v>
      </c>
      <c r="L23" s="5">
        <f>35*K23</f>
        <v>140</v>
      </c>
      <c r="M23" s="5">
        <v>3</v>
      </c>
      <c r="N23" s="5">
        <f>25*M23</f>
        <v>75</v>
      </c>
      <c r="O23" s="5">
        <v>0</v>
      </c>
      <c r="P23" s="5">
        <f>20*O23</f>
        <v>0</v>
      </c>
      <c r="Q23" s="5">
        <f>SUM(J23+L23+N23+P23)-H23</f>
        <v>1490</v>
      </c>
    </row>
    <row r="24" spans="1:17">
      <c r="A24" s="5">
        <v>21</v>
      </c>
      <c r="B24" s="4" t="s">
        <v>331</v>
      </c>
      <c r="C24" s="4" t="s">
        <v>220</v>
      </c>
      <c r="D24" s="4" t="s">
        <v>241</v>
      </c>
      <c r="E24" s="6">
        <v>0.51944444444444449</v>
      </c>
      <c r="F24" s="11">
        <v>0.82391203703703697</v>
      </c>
      <c r="G24" s="7">
        <f>F24-E24</f>
        <v>0.30446759259259248</v>
      </c>
      <c r="H24" s="5"/>
      <c r="I24" s="5">
        <v>31</v>
      </c>
      <c r="J24" s="5">
        <f>30*I24</f>
        <v>930</v>
      </c>
      <c r="K24" s="5">
        <v>3</v>
      </c>
      <c r="L24" s="5">
        <f>35*K24</f>
        <v>105</v>
      </c>
      <c r="M24" s="5">
        <v>9</v>
      </c>
      <c r="N24" s="5">
        <f>25*M24</f>
        <v>225</v>
      </c>
      <c r="O24" s="5">
        <v>10</v>
      </c>
      <c r="P24" s="5">
        <f>20*O24</f>
        <v>200</v>
      </c>
      <c r="Q24" s="5">
        <f>SUM(J24+L24+N24+P24)-H24</f>
        <v>1460</v>
      </c>
    </row>
    <row r="25" spans="1:17">
      <c r="A25" s="5">
        <v>22</v>
      </c>
      <c r="B25" s="4" t="s">
        <v>333</v>
      </c>
      <c r="C25" s="4" t="s">
        <v>205</v>
      </c>
      <c r="D25" s="4" t="s">
        <v>235</v>
      </c>
      <c r="E25" s="6">
        <v>0.51041666666666663</v>
      </c>
      <c r="F25" s="11">
        <v>0.80437499999999995</v>
      </c>
      <c r="G25" s="7">
        <f>F25-E25</f>
        <v>0.29395833333333332</v>
      </c>
      <c r="H25" s="5"/>
      <c r="I25" s="5">
        <v>40</v>
      </c>
      <c r="J25" s="5">
        <f>30*I25</f>
        <v>1200</v>
      </c>
      <c r="K25" s="5">
        <v>1</v>
      </c>
      <c r="L25" s="5">
        <f>35*K25</f>
        <v>35</v>
      </c>
      <c r="M25" s="5">
        <v>5</v>
      </c>
      <c r="N25" s="5">
        <f>25*M25</f>
        <v>125</v>
      </c>
      <c r="O25" s="5">
        <v>0</v>
      </c>
      <c r="P25" s="5">
        <f>20*O25</f>
        <v>0</v>
      </c>
      <c r="Q25" s="5">
        <f>SUM(J25+L25+N25+P25)-H25</f>
        <v>1360</v>
      </c>
    </row>
    <row r="26" spans="1:17">
      <c r="A26" s="5">
        <v>23</v>
      </c>
      <c r="B26" s="4" t="s">
        <v>349</v>
      </c>
      <c r="C26" s="4" t="s">
        <v>199</v>
      </c>
      <c r="D26" s="4" t="s">
        <v>232</v>
      </c>
      <c r="E26" s="6">
        <v>0.51250000000000007</v>
      </c>
      <c r="F26" s="11">
        <v>0.8131018518518518</v>
      </c>
      <c r="G26" s="7">
        <f>F26-E26</f>
        <v>0.30060185185185173</v>
      </c>
      <c r="H26" s="5"/>
      <c r="I26" s="5">
        <v>30</v>
      </c>
      <c r="J26" s="5">
        <f>30*I26</f>
        <v>900</v>
      </c>
      <c r="K26" s="5">
        <v>3</v>
      </c>
      <c r="L26" s="5">
        <f>35*K26</f>
        <v>105</v>
      </c>
      <c r="M26" s="5">
        <v>4</v>
      </c>
      <c r="N26" s="5">
        <f>25*M26</f>
        <v>100</v>
      </c>
      <c r="O26" s="5">
        <v>10</v>
      </c>
      <c r="P26" s="5">
        <f>20*O26</f>
        <v>200</v>
      </c>
      <c r="Q26" s="5">
        <f>SUM(J26+L26+N26+P26)-H26</f>
        <v>1305</v>
      </c>
    </row>
    <row r="27" spans="1:17">
      <c r="A27" s="5">
        <v>24</v>
      </c>
      <c r="B27" s="4" t="s">
        <v>314</v>
      </c>
      <c r="C27" s="4" t="s">
        <v>214</v>
      </c>
      <c r="D27" s="4" t="s">
        <v>73</v>
      </c>
      <c r="E27" s="6">
        <v>0.5</v>
      </c>
      <c r="F27" s="11">
        <v>0.82266203703703711</v>
      </c>
      <c r="G27" s="7">
        <f>F27-E27</f>
        <v>0.32266203703703711</v>
      </c>
      <c r="H27" s="5"/>
      <c r="I27" s="5">
        <v>41</v>
      </c>
      <c r="J27" s="5">
        <f>30*I27</f>
        <v>1230</v>
      </c>
      <c r="K27" s="5">
        <v>0</v>
      </c>
      <c r="L27" s="5">
        <f>35*K27</f>
        <v>0</v>
      </c>
      <c r="M27" s="5">
        <v>1</v>
      </c>
      <c r="N27" s="5">
        <f>25*M27</f>
        <v>25</v>
      </c>
      <c r="O27" s="5">
        <v>0</v>
      </c>
      <c r="P27" s="5">
        <f>20*O27</f>
        <v>0</v>
      </c>
      <c r="Q27" s="5">
        <f>SUM(J27+L27+N27+P27)-H27</f>
        <v>1255</v>
      </c>
    </row>
    <row r="28" spans="1:17">
      <c r="A28" s="5">
        <v>25</v>
      </c>
      <c r="B28" s="4" t="s">
        <v>326</v>
      </c>
      <c r="C28" s="4" t="s">
        <v>207</v>
      </c>
      <c r="D28" s="4" t="s">
        <v>236</v>
      </c>
      <c r="E28" s="6">
        <v>0.51736111111111105</v>
      </c>
      <c r="F28" s="11">
        <v>0.80281249999999993</v>
      </c>
      <c r="G28" s="7">
        <f>F28-E28</f>
        <v>0.28545138888888888</v>
      </c>
      <c r="H28" s="5"/>
      <c r="I28" s="5">
        <v>29</v>
      </c>
      <c r="J28" s="5">
        <f>30*I28</f>
        <v>870</v>
      </c>
      <c r="K28" s="5">
        <v>5</v>
      </c>
      <c r="L28" s="5">
        <f>35*K28</f>
        <v>175</v>
      </c>
      <c r="M28" s="5">
        <v>2</v>
      </c>
      <c r="N28" s="5">
        <f>25*M28</f>
        <v>50</v>
      </c>
      <c r="O28" s="5">
        <v>0</v>
      </c>
      <c r="P28" s="5">
        <f>20*O28</f>
        <v>0</v>
      </c>
      <c r="Q28" s="5">
        <f>SUM(J28+L28+N28+P28)-H28</f>
        <v>1095</v>
      </c>
    </row>
    <row r="29" spans="1:17">
      <c r="A29" s="5">
        <v>26</v>
      </c>
      <c r="B29" s="4" t="s">
        <v>334</v>
      </c>
      <c r="C29" s="4" t="s">
        <v>208</v>
      </c>
      <c r="D29" s="4" t="s">
        <v>237</v>
      </c>
      <c r="E29" s="6">
        <v>0.49236111111111108</v>
      </c>
      <c r="F29" s="11">
        <v>0.83791666666666664</v>
      </c>
      <c r="G29" s="7">
        <f>F29-E29</f>
        <v>0.34555555555555556</v>
      </c>
      <c r="H29" s="5">
        <v>51</v>
      </c>
      <c r="I29" s="5">
        <v>32</v>
      </c>
      <c r="J29" s="5">
        <f>30*I29</f>
        <v>960</v>
      </c>
      <c r="K29" s="5">
        <v>2</v>
      </c>
      <c r="L29" s="5">
        <f>35*K29</f>
        <v>70</v>
      </c>
      <c r="M29" s="5">
        <v>2</v>
      </c>
      <c r="N29" s="5">
        <f>25*M29</f>
        <v>50</v>
      </c>
      <c r="O29" s="5">
        <v>0</v>
      </c>
      <c r="P29" s="5">
        <f>20*O29</f>
        <v>0</v>
      </c>
      <c r="Q29" s="5">
        <f>SUM(J29+L29+N29+P29)-H29</f>
        <v>1029</v>
      </c>
    </row>
    <row r="30" spans="1:17">
      <c r="A30" s="5">
        <v>27</v>
      </c>
      <c r="B30" s="4" t="s">
        <v>338</v>
      </c>
      <c r="C30" s="4" t="s">
        <v>222</v>
      </c>
      <c r="D30" s="4" t="s">
        <v>248</v>
      </c>
      <c r="E30" s="6">
        <v>0.4993055555555555</v>
      </c>
      <c r="F30" s="11">
        <v>0.84221064814814817</v>
      </c>
      <c r="G30" s="7">
        <f>F30-E30</f>
        <v>0.34290509259259266</v>
      </c>
      <c r="H30" s="5">
        <v>39</v>
      </c>
      <c r="I30" s="5">
        <v>29</v>
      </c>
      <c r="J30" s="5">
        <f>30*I30</f>
        <v>870</v>
      </c>
      <c r="K30" s="5">
        <v>0</v>
      </c>
      <c r="L30" s="5">
        <f>35*K30</f>
        <v>0</v>
      </c>
      <c r="M30" s="5">
        <v>5</v>
      </c>
      <c r="N30" s="5">
        <f>25*M30</f>
        <v>125</v>
      </c>
      <c r="O30" s="5">
        <v>0</v>
      </c>
      <c r="P30" s="5">
        <f>20*O30</f>
        <v>0</v>
      </c>
      <c r="Q30" s="5">
        <f>SUM(J30+L30+N30+P30)-H30</f>
        <v>956</v>
      </c>
    </row>
    <row r="31" spans="1:17">
      <c r="A31" s="5">
        <v>28</v>
      </c>
      <c r="B31" s="4" t="s">
        <v>308</v>
      </c>
      <c r="C31" s="4" t="s">
        <v>228</v>
      </c>
      <c r="D31" s="4" t="s">
        <v>253</v>
      </c>
      <c r="E31" s="6">
        <v>0.49652777777777773</v>
      </c>
      <c r="F31" s="11">
        <v>0.82190972222222225</v>
      </c>
      <c r="G31" s="7">
        <f>F31-E31</f>
        <v>0.32538194444444452</v>
      </c>
      <c r="H31" s="5"/>
      <c r="I31" s="5">
        <v>23</v>
      </c>
      <c r="J31" s="5">
        <f>30*I31</f>
        <v>690</v>
      </c>
      <c r="K31" s="5">
        <v>5</v>
      </c>
      <c r="L31" s="5">
        <f>35*K31</f>
        <v>175</v>
      </c>
      <c r="M31" s="5">
        <v>3</v>
      </c>
      <c r="N31" s="5">
        <f>25*M31</f>
        <v>75</v>
      </c>
      <c r="O31" s="5">
        <v>0</v>
      </c>
      <c r="P31" s="5">
        <f>20*O31</f>
        <v>0</v>
      </c>
      <c r="Q31" s="5">
        <f>SUM(J31+L31+N31+P31)-H31</f>
        <v>940</v>
      </c>
    </row>
    <row r="32" spans="1:17">
      <c r="A32" s="5">
        <v>29</v>
      </c>
      <c r="B32" s="4" t="s">
        <v>311</v>
      </c>
      <c r="C32" s="4" t="s">
        <v>212</v>
      </c>
      <c r="D32" s="4" t="s">
        <v>240</v>
      </c>
      <c r="E32" s="6">
        <v>0.5131944444444444</v>
      </c>
      <c r="F32" s="11">
        <v>0.8647569444444444</v>
      </c>
      <c r="G32" s="7">
        <f>F32-E32</f>
        <v>0.3515625</v>
      </c>
      <c r="H32" s="5">
        <v>78</v>
      </c>
      <c r="I32" s="5">
        <v>30</v>
      </c>
      <c r="J32" s="5">
        <f>30*I32</f>
        <v>900</v>
      </c>
      <c r="K32" s="5">
        <v>1</v>
      </c>
      <c r="L32" s="5">
        <f>35*K32</f>
        <v>35</v>
      </c>
      <c r="M32" s="5">
        <v>3</v>
      </c>
      <c r="N32" s="5">
        <f>25*M32</f>
        <v>75</v>
      </c>
      <c r="O32" s="5">
        <v>0</v>
      </c>
      <c r="P32" s="5">
        <f>20*O32</f>
        <v>0</v>
      </c>
      <c r="Q32" s="5">
        <f>SUM(J32+L32+N32+P32)-H32</f>
        <v>932</v>
      </c>
    </row>
    <row r="33" spans="1:17">
      <c r="A33" s="5">
        <v>30</v>
      </c>
      <c r="B33" s="4" t="s">
        <v>327</v>
      </c>
      <c r="C33" s="4" t="s">
        <v>210</v>
      </c>
      <c r="D33" s="4" t="s">
        <v>238</v>
      </c>
      <c r="E33" s="6">
        <v>0.5180555555555556</v>
      </c>
      <c r="F33" s="11">
        <v>0.6897106481481482</v>
      </c>
      <c r="G33" s="7">
        <f>F33-E33</f>
        <v>0.1716550925925926</v>
      </c>
      <c r="H33" s="5"/>
      <c r="I33" s="5">
        <v>19</v>
      </c>
      <c r="J33" s="5">
        <f>30*I33</f>
        <v>570</v>
      </c>
      <c r="K33" s="5">
        <v>2</v>
      </c>
      <c r="L33" s="5">
        <f>35*K33</f>
        <v>70</v>
      </c>
      <c r="M33" s="5">
        <v>0</v>
      </c>
      <c r="N33" s="5">
        <f>25*M33</f>
        <v>0</v>
      </c>
      <c r="O33" s="5">
        <v>0</v>
      </c>
      <c r="P33" s="5">
        <f>20*O33</f>
        <v>0</v>
      </c>
      <c r="Q33" s="5">
        <f>SUM(J33+L33+N33+P33)-H33</f>
        <v>640</v>
      </c>
    </row>
    <row r="34" spans="1:17">
      <c r="A34" s="5">
        <v>31</v>
      </c>
      <c r="B34" s="4" t="s">
        <v>340</v>
      </c>
      <c r="C34" s="4" t="s">
        <v>202</v>
      </c>
      <c r="D34" s="4" t="s">
        <v>234</v>
      </c>
      <c r="E34" s="6">
        <v>0.49305555555555558</v>
      </c>
      <c r="F34" s="11">
        <v>0.75703703703703706</v>
      </c>
      <c r="G34" s="7">
        <f>F34-E34</f>
        <v>0.26398148148148148</v>
      </c>
      <c r="H34" s="5"/>
      <c r="I34" s="5">
        <v>3</v>
      </c>
      <c r="J34" s="5">
        <f>30*I34</f>
        <v>90</v>
      </c>
      <c r="K34" s="5">
        <v>4</v>
      </c>
      <c r="L34" s="5">
        <f>35*K34</f>
        <v>140</v>
      </c>
      <c r="M34" s="5">
        <v>11</v>
      </c>
      <c r="N34" s="5">
        <f>25*M34</f>
        <v>275</v>
      </c>
      <c r="O34" s="5">
        <v>4</v>
      </c>
      <c r="P34" s="5">
        <f>20*O34</f>
        <v>80</v>
      </c>
      <c r="Q34" s="5">
        <f>SUM(J34+L34+N34+P34)-H34</f>
        <v>585</v>
      </c>
    </row>
    <row r="35" spans="1:17">
      <c r="A35" s="5">
        <v>32</v>
      </c>
      <c r="B35" s="4" t="s">
        <v>339</v>
      </c>
      <c r="C35" s="4" t="s">
        <v>227</v>
      </c>
      <c r="D35" s="4" t="s">
        <v>73</v>
      </c>
      <c r="E35" s="6">
        <v>0.5</v>
      </c>
      <c r="F35" s="11">
        <v>0.81778935185185186</v>
      </c>
      <c r="G35" s="7">
        <f>F35-E35</f>
        <v>0.31778935185185186</v>
      </c>
      <c r="H35" s="5"/>
      <c r="I35" s="5">
        <v>17</v>
      </c>
      <c r="J35" s="5">
        <f>30*I35</f>
        <v>510</v>
      </c>
      <c r="K35" s="5">
        <v>1</v>
      </c>
      <c r="L35" s="5">
        <f>35*K35</f>
        <v>35</v>
      </c>
      <c r="M35" s="5">
        <v>1</v>
      </c>
      <c r="N35" s="5">
        <f>25*M35</f>
        <v>25</v>
      </c>
      <c r="O35" s="5">
        <v>0</v>
      </c>
      <c r="P35" s="5">
        <f>20*O35</f>
        <v>0</v>
      </c>
      <c r="Q35" s="5">
        <f>SUM(J35+L35+N35+P35)-H35</f>
        <v>570</v>
      </c>
    </row>
    <row r="36" spans="1:17">
      <c r="A36" s="5"/>
      <c r="B36" s="4" t="s">
        <v>332</v>
      </c>
      <c r="C36" s="4" t="s">
        <v>206</v>
      </c>
      <c r="D36" s="4" t="s">
        <v>73</v>
      </c>
      <c r="E36" s="6">
        <v>0.51180555555555551</v>
      </c>
      <c r="F36" s="5" t="s">
        <v>282</v>
      </c>
      <c r="G36" s="7">
        <v>0</v>
      </c>
      <c r="H36" s="5" t="s">
        <v>282</v>
      </c>
      <c r="I36" s="5">
        <v>35</v>
      </c>
      <c r="J36" s="5">
        <f>30*I36</f>
        <v>1050</v>
      </c>
      <c r="K36" s="5">
        <v>1</v>
      </c>
      <c r="L36" s="5">
        <f>35*K36</f>
        <v>35</v>
      </c>
      <c r="M36" s="5">
        <v>2</v>
      </c>
      <c r="N36" s="5">
        <f>25*M36</f>
        <v>50</v>
      </c>
      <c r="O36" s="5">
        <v>0</v>
      </c>
      <c r="P36" s="5">
        <f>20*O36</f>
        <v>0</v>
      </c>
      <c r="Q36" s="5">
        <v>0</v>
      </c>
    </row>
    <row r="37" spans="1:17">
      <c r="A37" s="5"/>
      <c r="B37" s="4" t="s">
        <v>315</v>
      </c>
      <c r="C37" s="4" t="s">
        <v>195</v>
      </c>
      <c r="D37" s="4" t="s">
        <v>73</v>
      </c>
      <c r="E37" s="6">
        <v>0.49583333333333335</v>
      </c>
      <c r="F37" s="11">
        <v>0.85114583333333327</v>
      </c>
      <c r="G37" s="7">
        <f>F37-E37</f>
        <v>0.35531249999999992</v>
      </c>
      <c r="H37" s="5" t="s">
        <v>282</v>
      </c>
      <c r="I37" s="5">
        <v>72</v>
      </c>
      <c r="J37" s="5">
        <f>30*I37</f>
        <v>2160</v>
      </c>
      <c r="K37" s="5">
        <v>5</v>
      </c>
      <c r="L37" s="5">
        <f>35*K37</f>
        <v>175</v>
      </c>
      <c r="M37" s="5">
        <v>3</v>
      </c>
      <c r="N37" s="5">
        <f>25*M37</f>
        <v>75</v>
      </c>
      <c r="O37" s="5">
        <v>3</v>
      </c>
      <c r="P37" s="5">
        <f>20*O37</f>
        <v>60</v>
      </c>
      <c r="Q37" s="5">
        <v>0</v>
      </c>
    </row>
    <row r="38" spans="1:17">
      <c r="A38" s="5"/>
      <c r="B38" s="4" t="s">
        <v>329</v>
      </c>
      <c r="C38" s="4" t="s">
        <v>211</v>
      </c>
      <c r="D38" s="4" t="s">
        <v>239</v>
      </c>
      <c r="E38" s="5"/>
      <c r="F38" s="5"/>
      <c r="G38" s="7">
        <f>F38-E38</f>
        <v>0</v>
      </c>
      <c r="H38" s="5"/>
      <c r="I38" s="5"/>
      <c r="J38" s="5">
        <f>30*I38</f>
        <v>0</v>
      </c>
      <c r="K38" s="5"/>
      <c r="L38" s="5">
        <f>35*K38</f>
        <v>0</v>
      </c>
      <c r="M38" s="5"/>
      <c r="N38" s="5">
        <f>25*M38</f>
        <v>0</v>
      </c>
      <c r="O38" s="5"/>
      <c r="P38" s="5">
        <f>20*O38</f>
        <v>0</v>
      </c>
      <c r="Q38" s="5">
        <f>SUM(J38+L38+N38+P38)-H38</f>
        <v>0</v>
      </c>
    </row>
    <row r="39" spans="1:17">
      <c r="A39" s="5"/>
      <c r="B39" s="4" t="s">
        <v>335</v>
      </c>
      <c r="C39" s="4" t="s">
        <v>229</v>
      </c>
      <c r="D39" s="4" t="s">
        <v>254</v>
      </c>
      <c r="E39" s="5"/>
      <c r="F39" s="5"/>
      <c r="G39" s="7">
        <f>F39-E39</f>
        <v>0</v>
      </c>
      <c r="H39" s="5"/>
      <c r="I39" s="5"/>
      <c r="J39" s="5">
        <f>30*I39</f>
        <v>0</v>
      </c>
      <c r="K39" s="5"/>
      <c r="L39" s="5">
        <f>35*K39</f>
        <v>0</v>
      </c>
      <c r="M39" s="5"/>
      <c r="N39" s="5">
        <f>25*M39</f>
        <v>0</v>
      </c>
      <c r="O39" s="5"/>
      <c r="P39" s="5">
        <f>20*O39</f>
        <v>0</v>
      </c>
      <c r="Q39" s="5">
        <f>SUM(J39+L39+N39+P39)-H39</f>
        <v>0</v>
      </c>
    </row>
    <row r="40" spans="1:17">
      <c r="A40" s="5"/>
      <c r="B40" s="4" t="s">
        <v>343</v>
      </c>
      <c r="C40" s="4" t="s">
        <v>342</v>
      </c>
      <c r="D40" s="4" t="s">
        <v>241</v>
      </c>
      <c r="E40" s="5"/>
      <c r="F40" s="5"/>
      <c r="G40" s="7">
        <f>F40-E40</f>
        <v>0</v>
      </c>
      <c r="H40" s="5"/>
      <c r="I40" s="5"/>
      <c r="J40" s="5">
        <f>30*I40</f>
        <v>0</v>
      </c>
      <c r="K40" s="5"/>
      <c r="L40" s="5">
        <f>35*K40</f>
        <v>0</v>
      </c>
      <c r="M40" s="5"/>
      <c r="N40" s="5">
        <f>25*M40</f>
        <v>0</v>
      </c>
      <c r="O40" s="5"/>
      <c r="P40" s="5">
        <f>20*O40</f>
        <v>0</v>
      </c>
      <c r="Q40" s="5">
        <f>SUM(J40+L40+N40+P40)-H40</f>
        <v>0</v>
      </c>
    </row>
    <row r="41" spans="1:17">
      <c r="A41" s="5"/>
      <c r="B41" s="4" t="s">
        <v>310</v>
      </c>
      <c r="C41" s="4" t="s">
        <v>209</v>
      </c>
      <c r="D41" s="4" t="s">
        <v>73</v>
      </c>
      <c r="E41" s="5"/>
      <c r="F41" s="5"/>
      <c r="G41" s="7">
        <f>F41-E41</f>
        <v>0</v>
      </c>
      <c r="H41" s="5"/>
      <c r="I41" s="5"/>
      <c r="J41" s="5">
        <f>30*I41</f>
        <v>0</v>
      </c>
      <c r="K41" s="5"/>
      <c r="L41" s="5">
        <f>35*K41</f>
        <v>0</v>
      </c>
      <c r="M41" s="5"/>
      <c r="N41" s="5">
        <f>25*M41</f>
        <v>0</v>
      </c>
      <c r="O41" s="5"/>
      <c r="P41" s="5">
        <f>20*O41</f>
        <v>0</v>
      </c>
      <c r="Q41" s="5">
        <f>SUM(J41+L41+N41+P41)-H41</f>
        <v>0</v>
      </c>
    </row>
    <row r="42" spans="1:17">
      <c r="Q42" s="10">
        <v>0.95486111111111116</v>
      </c>
    </row>
  </sheetData>
  <sortState ref="B4:Q41">
    <sortCondition descending="1" ref="Q4:Q41"/>
  </sortState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geoFind</vt:lpstr>
      <vt:lpstr>sports</vt:lpstr>
      <vt:lpstr>izaicinajums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Gabriels</dc:creator>
  <cp:lastModifiedBy>Gabriels</cp:lastModifiedBy>
  <cp:lastPrinted>2018-09-22T19:53:52Z</cp:lastPrinted>
  <dcterms:created xsi:type="dcterms:W3CDTF">2018-09-19T17:40:43Z</dcterms:created>
  <dcterms:modified xsi:type="dcterms:W3CDTF">2018-09-22T22:34:59Z</dcterms:modified>
</cp:coreProperties>
</file>