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14355" windowHeight="4620" activeTab="1"/>
  </bookViews>
  <sheets>
    <sheet name="Sheet1" sheetId="1" r:id="rId1"/>
    <sheet name="Rezultati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22" i="2" l="1"/>
  <c r="Q22" i="2" s="1"/>
  <c r="J22" i="2"/>
  <c r="K22" i="2" s="1"/>
  <c r="H22" i="2"/>
  <c r="T6" i="2"/>
  <c r="T19" i="2"/>
  <c r="T17" i="2"/>
  <c r="T12" i="2"/>
  <c r="T13" i="2"/>
  <c r="T11" i="2"/>
  <c r="T18" i="2"/>
  <c r="T7" i="2"/>
  <c r="T9" i="2"/>
  <c r="T20" i="2"/>
  <c r="T15" i="2"/>
  <c r="U15" i="2" s="1"/>
  <c r="T16" i="2"/>
  <c r="T5" i="2"/>
  <c r="T14" i="2"/>
  <c r="M11" i="2"/>
  <c r="U11" i="2" s="1"/>
  <c r="M18" i="2"/>
  <c r="U19" i="2"/>
  <c r="U13" i="2"/>
  <c r="M9" i="2"/>
  <c r="U9" i="2" s="1"/>
  <c r="M16" i="2"/>
  <c r="M20" i="2"/>
  <c r="U20" i="2" s="1"/>
  <c r="M10" i="2"/>
  <c r="U10" i="2" s="1"/>
  <c r="M14" i="2"/>
  <c r="U14" i="2" s="1"/>
  <c r="M17" i="2"/>
  <c r="M5" i="2"/>
  <c r="U5" i="2" s="1"/>
  <c r="M6" i="2"/>
  <c r="U6" i="2" s="1"/>
  <c r="K21" i="2"/>
  <c r="U17" i="2"/>
  <c r="I7" i="2"/>
  <c r="U7" i="2" s="1"/>
  <c r="H5" i="2"/>
  <c r="H17" i="2"/>
  <c r="H14" i="2"/>
  <c r="H10" i="2"/>
  <c r="H16" i="2"/>
  <c r="H12" i="2"/>
  <c r="H15" i="2"/>
  <c r="H20" i="2"/>
  <c r="H9" i="2"/>
  <c r="H13" i="2"/>
  <c r="H19" i="2"/>
  <c r="H18" i="2"/>
  <c r="H21" i="2"/>
  <c r="H11" i="2"/>
  <c r="H6" i="2"/>
  <c r="H7" i="2"/>
  <c r="P6" i="2"/>
  <c r="Q6" i="2" s="1"/>
  <c r="P5" i="2"/>
  <c r="Q5" i="2" s="1"/>
  <c r="P17" i="2"/>
  <c r="Q17" i="2" s="1"/>
  <c r="P14" i="2"/>
  <c r="Q14" i="2" s="1"/>
  <c r="P10" i="2"/>
  <c r="Q10" i="2" s="1"/>
  <c r="P16" i="2"/>
  <c r="Q16" i="2" s="1"/>
  <c r="P12" i="2"/>
  <c r="Q12" i="2" s="1"/>
  <c r="P15" i="2"/>
  <c r="Q15" i="2" s="1"/>
  <c r="P20" i="2"/>
  <c r="Q20" i="2" s="1"/>
  <c r="P9" i="2"/>
  <c r="Q9" i="2" s="1"/>
  <c r="P13" i="2"/>
  <c r="Q13" i="2" s="1"/>
  <c r="P19" i="2"/>
  <c r="Q19" i="2" s="1"/>
  <c r="P18" i="2"/>
  <c r="Q18" i="2" s="1"/>
  <c r="P21" i="2"/>
  <c r="Q21" i="2" s="1"/>
  <c r="P11" i="2"/>
  <c r="Q11" i="2" s="1"/>
  <c r="P7" i="2"/>
  <c r="Q7" i="2" s="1"/>
  <c r="J7" i="2"/>
  <c r="K7" i="2" s="1"/>
  <c r="J6" i="2"/>
  <c r="K6" i="2" s="1"/>
  <c r="J5" i="2"/>
  <c r="K5" i="2" s="1"/>
  <c r="J14" i="2"/>
  <c r="K14" i="2" s="1"/>
  <c r="J10" i="2"/>
  <c r="K10" i="2" s="1"/>
  <c r="J16" i="2"/>
  <c r="K16" i="2" s="1"/>
  <c r="J12" i="2"/>
  <c r="K12" i="2" s="1"/>
  <c r="J15" i="2"/>
  <c r="K15" i="2" s="1"/>
  <c r="J20" i="2"/>
  <c r="K20" i="2" s="1"/>
  <c r="J9" i="2"/>
  <c r="K9" i="2" s="1"/>
  <c r="J13" i="2"/>
  <c r="K13" i="2" s="1"/>
  <c r="J19" i="2"/>
  <c r="K19" i="2" s="1"/>
  <c r="J18" i="2"/>
  <c r="K18" i="2" s="1"/>
  <c r="J11" i="2"/>
  <c r="K11" i="2" s="1"/>
  <c r="J17" i="2"/>
  <c r="K17" i="2" s="1"/>
  <c r="U12" i="2" l="1"/>
  <c r="U18" i="2"/>
  <c r="U16" i="2"/>
</calcChain>
</file>

<file path=xl/sharedStrings.xml><?xml version="1.0" encoding="utf-8"?>
<sst xmlns="http://schemas.openxmlformats.org/spreadsheetml/2006/main" count="70" uniqueCount="45">
  <si>
    <t>Oskars Žīgurs</t>
  </si>
  <si>
    <t>Patrol</t>
  </si>
  <si>
    <t>Land Rover</t>
  </si>
  <si>
    <t>Valdis Madernieks</t>
  </si>
  <si>
    <t>Edmunds Melveris</t>
  </si>
  <si>
    <t>LC70</t>
  </si>
  <si>
    <t>Alons Nodelmans</t>
  </si>
  <si>
    <t>LC120</t>
  </si>
  <si>
    <t>Andris Bušs</t>
  </si>
  <si>
    <t>Artūrs Kuncis</t>
  </si>
  <si>
    <t>Agris Krusts</t>
  </si>
  <si>
    <t>Mārtiņš Stelps</t>
  </si>
  <si>
    <t>Reinis Mežulis</t>
  </si>
  <si>
    <t>Niklāvs Kalnciems</t>
  </si>
  <si>
    <t>Cherokee</t>
  </si>
  <si>
    <t>Maris Odziņš</t>
  </si>
  <si>
    <t>Sergejs Iskrovs</t>
  </si>
  <si>
    <t>Lauris Buls</t>
  </si>
  <si>
    <t>Juris Lastmanis</t>
  </si>
  <si>
    <t>Isuzu</t>
  </si>
  <si>
    <t>Mārtiņš Štreihfelds</t>
  </si>
  <si>
    <t>Pajero</t>
  </si>
  <si>
    <t>Suzuki</t>
  </si>
  <si>
    <t>Raimonds Nungurs</t>
  </si>
  <si>
    <t>Wrangler</t>
  </si>
  <si>
    <t>mazais</t>
  </si>
  <si>
    <t>lielais</t>
  </si>
  <si>
    <t>Jānis Rešņa</t>
  </si>
  <si>
    <t>N</t>
  </si>
  <si>
    <t>Nr.</t>
  </si>
  <si>
    <t>"Lielie monstri"</t>
  </si>
  <si>
    <t>"Mazie monstri"</t>
  </si>
  <si>
    <t>Vieta</t>
  </si>
  <si>
    <t>Punkti1</t>
  </si>
  <si>
    <t>Punkti2</t>
  </si>
  <si>
    <t>LK0 - LK1</t>
  </si>
  <si>
    <t>LK1 - LK2</t>
  </si>
  <si>
    <t>LK2 - LK3</t>
  </si>
  <si>
    <t>KP A</t>
  </si>
  <si>
    <t>KP B</t>
  </si>
  <si>
    <t>Punkti3</t>
  </si>
  <si>
    <t>Punkti KOPĀ</t>
  </si>
  <si>
    <t>KP V</t>
  </si>
  <si>
    <t>Pārtēriņš</t>
  </si>
  <si>
    <t>Ielūdz 4x4 Centrs 2012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</si>
</sst>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21" fontId="0" fillId="0" borderId="1" xfId="0" applyNumberFormat="1" applyBorder="1"/>
    <xf numFmtId="20" fontId="0" fillId="0" borderId="1" xfId="0" applyNumberFormat="1" applyBorder="1"/>
    <xf numFmtId="0" fontId="0" fillId="0" borderId="2" xfId="0" applyBorder="1"/>
    <xf numFmtId="0" fontId="0" fillId="0" borderId="2" xfId="0" applyFill="1" applyBorder="1"/>
    <xf numFmtId="2" fontId="0" fillId="0" borderId="1" xfId="0" applyNumberFormat="1" applyBorder="1"/>
    <xf numFmtId="20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4" xfId="0" applyBorder="1"/>
    <xf numFmtId="21" fontId="0" fillId="0" borderId="7" xfId="0" applyNumberFormat="1" applyBorder="1"/>
    <xf numFmtId="20" fontId="0" fillId="0" borderId="15" xfId="0" applyNumberFormat="1" applyBorder="1"/>
    <xf numFmtId="21" fontId="0" fillId="0" borderId="15" xfId="0" applyNumberFormat="1" applyBorder="1"/>
    <xf numFmtId="164" fontId="0" fillId="0" borderId="15" xfId="0" applyNumberFormat="1" applyBorder="1"/>
    <xf numFmtId="2" fontId="0" fillId="0" borderId="9" xfId="0" applyNumberFormat="1" applyBorder="1"/>
    <xf numFmtId="21" fontId="0" fillId="0" borderId="10" xfId="0" applyNumberFormat="1" applyBorder="1"/>
    <xf numFmtId="2" fontId="0" fillId="0" borderId="11" xfId="0" applyNumberFormat="1" applyBorder="1"/>
    <xf numFmtId="21" fontId="0" fillId="0" borderId="12" xfId="0" applyNumberFormat="1" applyBorder="1"/>
    <xf numFmtId="20" fontId="0" fillId="0" borderId="16" xfId="0" applyNumberFormat="1" applyBorder="1"/>
    <xf numFmtId="21" fontId="0" fillId="0" borderId="16" xfId="0" applyNumberFormat="1" applyBorder="1"/>
    <xf numFmtId="164" fontId="0" fillId="0" borderId="16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1" fontId="0" fillId="0" borderId="9" xfId="0" applyNumberFormat="1" applyBorder="1"/>
    <xf numFmtId="21" fontId="0" fillId="0" borderId="11" xfId="0" applyNumberFormat="1" applyBorder="1"/>
    <xf numFmtId="2" fontId="0" fillId="0" borderId="16" xfId="0" applyNumberFormat="1" applyFill="1" applyBorder="1"/>
    <xf numFmtId="21" fontId="0" fillId="0" borderId="14" xfId="0" applyNumberFormat="1" applyBorder="1"/>
    <xf numFmtId="164" fontId="0" fillId="0" borderId="7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2" xfId="0" applyNumberFormat="1" applyBorder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0" xfId="0" applyFill="1" applyBorder="1"/>
    <xf numFmtId="0" fontId="0" fillId="0" borderId="11" xfId="0" applyFill="1" applyBorder="1"/>
    <xf numFmtId="20" fontId="0" fillId="0" borderId="5" xfId="0" applyNumberFormat="1" applyBorder="1"/>
    <xf numFmtId="2" fontId="0" fillId="0" borderId="11" xfId="0" applyNumberFormat="1" applyFill="1" applyBorder="1"/>
    <xf numFmtId="1" fontId="0" fillId="0" borderId="16" xfId="0" applyNumberFormat="1" applyBorder="1" applyAlignment="1">
      <alignment horizontal="center"/>
    </xf>
    <xf numFmtId="21" fontId="0" fillId="0" borderId="2" xfId="0" applyNumberFormat="1" applyBorder="1"/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26" xfId="0" applyBorder="1"/>
    <xf numFmtId="0" fontId="0" fillId="0" borderId="6" xfId="0" applyBorder="1"/>
    <xf numFmtId="0" fontId="0" fillId="0" borderId="27" xfId="0" applyBorder="1"/>
    <xf numFmtId="0" fontId="0" fillId="0" borderId="3" xfId="0" applyBorder="1"/>
    <xf numFmtId="21" fontId="0" fillId="0" borderId="26" xfId="0" applyNumberFormat="1" applyBorder="1"/>
    <xf numFmtId="20" fontId="0" fillId="0" borderId="28" xfId="0" applyNumberFormat="1" applyBorder="1"/>
    <xf numFmtId="21" fontId="0" fillId="0" borderId="28" xfId="0" applyNumberFormat="1" applyBorder="1"/>
    <xf numFmtId="164" fontId="0" fillId="0" borderId="28" xfId="0" applyNumberFormat="1" applyBorder="1"/>
    <xf numFmtId="2" fontId="0" fillId="0" borderId="27" xfId="0" applyNumberFormat="1" applyBorder="1"/>
    <xf numFmtId="1" fontId="0" fillId="0" borderId="28" xfId="0" applyNumberFormat="1" applyBorder="1" applyAlignment="1">
      <alignment horizontal="center"/>
    </xf>
    <xf numFmtId="20" fontId="0" fillId="0" borderId="17" xfId="0" applyNumberFormat="1" applyBorder="1"/>
    <xf numFmtId="21" fontId="0" fillId="0" borderId="6" xfId="0" applyNumberFormat="1" applyBorder="1"/>
    <xf numFmtId="164" fontId="0" fillId="0" borderId="26" xfId="0" applyNumberFormat="1" applyBorder="1"/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20" fontId="0" fillId="0" borderId="31" xfId="0" applyNumberFormat="1" applyBorder="1"/>
    <xf numFmtId="21" fontId="0" fillId="0" borderId="8" xfId="0" applyNumberFormat="1" applyBorder="1"/>
    <xf numFmtId="0" fontId="0" fillId="0" borderId="32" xfId="0" applyBorder="1"/>
    <xf numFmtId="20" fontId="0" fillId="0" borderId="33" xfId="0" applyNumberFormat="1" applyBorder="1"/>
    <xf numFmtId="21" fontId="0" fillId="0" borderId="13" xfId="0" applyNumberFormat="1" applyBorder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7" sqref="B7"/>
    </sheetView>
  </sheetViews>
  <sheetFormatPr defaultRowHeight="15" x14ac:dyDescent="0.25"/>
  <cols>
    <col min="1" max="1" width="4.7109375" customWidth="1"/>
    <col min="2" max="2" width="22" customWidth="1"/>
    <col min="3" max="3" width="20" customWidth="1"/>
    <col min="4" max="4" width="4.42578125" customWidth="1"/>
    <col min="5" max="5" width="7.140625" customWidth="1"/>
    <col min="6" max="6" width="8.7109375" customWidth="1"/>
    <col min="7" max="7" width="19.42578125" customWidth="1"/>
  </cols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Z16" sqref="Z16"/>
    </sheetView>
  </sheetViews>
  <sheetFormatPr defaultRowHeight="15" x14ac:dyDescent="0.25"/>
  <cols>
    <col min="1" max="1" width="4" customWidth="1"/>
    <col min="2" max="2" width="17.42578125" customWidth="1"/>
    <col min="3" max="3" width="10.28515625" customWidth="1"/>
    <col min="4" max="4" width="4.140625" hidden="1" customWidth="1"/>
    <col min="5" max="5" width="8.85546875" customWidth="1"/>
    <col min="6" max="6" width="8.42578125" hidden="1" customWidth="1"/>
    <col min="7" max="7" width="10.42578125" hidden="1" customWidth="1"/>
    <col min="8" max="8" width="8.85546875" customWidth="1"/>
    <col min="9" max="9" width="8" customWidth="1"/>
    <col min="10" max="10" width="8.28515625" customWidth="1"/>
    <col min="11" max="11" width="8.7109375" customWidth="1"/>
    <col min="12" max="12" width="6" style="55" customWidth="1"/>
    <col min="13" max="13" width="7.5703125" customWidth="1"/>
    <col min="14" max="14" width="7.28515625" hidden="1" customWidth="1"/>
    <col min="15" max="15" width="8.140625" hidden="1" customWidth="1"/>
    <col min="16" max="16" width="8.28515625" customWidth="1"/>
    <col min="17" max="17" width="8.5703125" customWidth="1"/>
    <col min="18" max="18" width="6.5703125" style="10" customWidth="1"/>
    <col min="19" max="19" width="5.7109375" style="10" customWidth="1"/>
    <col min="20" max="20" width="8" style="10" customWidth="1"/>
    <col min="21" max="21" width="12.42578125" style="10" customWidth="1"/>
    <col min="22" max="22" width="7.28515625" style="10" customWidth="1"/>
  </cols>
  <sheetData>
    <row r="1" spans="1:22" x14ac:dyDescent="0.25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x14ac:dyDescent="0.25">
      <c r="H2" s="8">
        <v>4.8611111111111112E-2</v>
      </c>
      <c r="K2" s="7">
        <v>0.11458333333333333</v>
      </c>
      <c r="Q2" s="7">
        <v>0.13541666666666666</v>
      </c>
    </row>
    <row r="3" spans="1:22" x14ac:dyDescent="0.25">
      <c r="A3" s="1" t="s">
        <v>29</v>
      </c>
      <c r="B3" s="1"/>
      <c r="C3" s="1"/>
      <c r="D3" s="1"/>
      <c r="E3" s="1" t="s">
        <v>35</v>
      </c>
      <c r="F3" s="1"/>
      <c r="G3" s="1"/>
      <c r="H3" s="1" t="s">
        <v>43</v>
      </c>
      <c r="I3" s="1" t="s">
        <v>33</v>
      </c>
      <c r="J3" s="1" t="s">
        <v>36</v>
      </c>
      <c r="K3" s="1" t="s">
        <v>43</v>
      </c>
      <c r="L3" s="56" t="s">
        <v>42</v>
      </c>
      <c r="M3" s="1" t="s">
        <v>34</v>
      </c>
      <c r="N3" s="1"/>
      <c r="O3" s="1"/>
      <c r="P3" s="1" t="s">
        <v>37</v>
      </c>
      <c r="Q3" s="1" t="s">
        <v>43</v>
      </c>
      <c r="R3" s="11" t="s">
        <v>38</v>
      </c>
      <c r="S3" s="11" t="s">
        <v>39</v>
      </c>
      <c r="T3" s="11" t="s">
        <v>40</v>
      </c>
      <c r="U3" s="11" t="s">
        <v>41</v>
      </c>
      <c r="V3" s="46" t="s">
        <v>32</v>
      </c>
    </row>
    <row r="4" spans="1:22" ht="15.75" thickBot="1" x14ac:dyDescent="0.3">
      <c r="A4" s="99" t="s">
        <v>30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x14ac:dyDescent="0.25">
      <c r="A5" s="13">
        <v>20</v>
      </c>
      <c r="B5" s="14" t="s">
        <v>27</v>
      </c>
      <c r="C5" s="15" t="s">
        <v>22</v>
      </c>
      <c r="D5" s="21" t="s">
        <v>26</v>
      </c>
      <c r="E5" s="22">
        <v>4.0439814814814817E-2</v>
      </c>
      <c r="F5" s="23">
        <v>0.53402777777777777</v>
      </c>
      <c r="G5" s="24">
        <v>0.65304398148148146</v>
      </c>
      <c r="H5" s="25">
        <f>E5-$H$2</f>
        <v>-8.1712962962962946E-3</v>
      </c>
      <c r="I5" s="26">
        <v>135</v>
      </c>
      <c r="J5" s="22">
        <f>G5-F5</f>
        <v>0.11901620370370369</v>
      </c>
      <c r="K5" s="24">
        <f>J5-$K$2</f>
        <v>4.4328703703703648E-3</v>
      </c>
      <c r="L5" s="57">
        <v>22</v>
      </c>
      <c r="M5" s="34">
        <f>22*35-6*3</f>
        <v>752</v>
      </c>
      <c r="N5" s="23">
        <v>0.67291666666666661</v>
      </c>
      <c r="O5" s="35">
        <v>0.79103009259259249</v>
      </c>
      <c r="P5" s="39">
        <f>O5-N5</f>
        <v>0.11811342592592589</v>
      </c>
      <c r="Q5" s="25">
        <f>P5-$Q$2</f>
        <v>-1.7303240740740772E-2</v>
      </c>
      <c r="R5" s="50">
        <v>11</v>
      </c>
      <c r="S5" s="50">
        <v>10</v>
      </c>
      <c r="T5" s="51">
        <f>11*15+10*30</f>
        <v>465</v>
      </c>
      <c r="U5" s="43">
        <f>I5+M5+T5</f>
        <v>1352</v>
      </c>
      <c r="V5" s="47">
        <v>1</v>
      </c>
    </row>
    <row r="6" spans="1:22" x14ac:dyDescent="0.25">
      <c r="A6" s="16">
        <v>6</v>
      </c>
      <c r="B6" s="4" t="s">
        <v>9</v>
      </c>
      <c r="C6" s="17" t="s">
        <v>1</v>
      </c>
      <c r="D6" s="21" t="s">
        <v>26</v>
      </c>
      <c r="E6" s="27">
        <v>4.1574074074074076E-2</v>
      </c>
      <c r="F6" s="3">
        <v>0.53194444444444444</v>
      </c>
      <c r="G6" s="2">
        <v>0.66076388888888882</v>
      </c>
      <c r="H6" s="9">
        <f>E6-$H$2</f>
        <v>-7.0370370370370361E-3</v>
      </c>
      <c r="I6" s="28">
        <v>135</v>
      </c>
      <c r="J6" s="27">
        <f>G6-F6</f>
        <v>0.12881944444444438</v>
      </c>
      <c r="K6" s="2">
        <f>J6-$K$2</f>
        <v>1.4236111111111047E-2</v>
      </c>
      <c r="L6" s="56">
        <v>14</v>
      </c>
      <c r="M6" s="6">
        <f>14*35-21*3</f>
        <v>427</v>
      </c>
      <c r="N6" s="3">
        <v>0.67708333333333337</v>
      </c>
      <c r="O6" s="36">
        <v>0.82237268518518514</v>
      </c>
      <c r="P6" s="41">
        <f>O6-N6</f>
        <v>0.14528935185185177</v>
      </c>
      <c r="Q6" s="9">
        <f>P6-$Q$2</f>
        <v>9.8726851851851094E-3</v>
      </c>
      <c r="R6" s="11">
        <v>12</v>
      </c>
      <c r="S6" s="11">
        <v>6</v>
      </c>
      <c r="T6" s="52">
        <f>12*15+6*30-14*3</f>
        <v>318</v>
      </c>
      <c r="U6" s="44">
        <f>I6+M6+T6</f>
        <v>880</v>
      </c>
      <c r="V6" s="48">
        <v>2</v>
      </c>
    </row>
    <row r="7" spans="1:22" ht="15.75" thickBot="1" x14ac:dyDescent="0.3">
      <c r="A7" s="18">
        <v>2</v>
      </c>
      <c r="B7" s="19" t="s">
        <v>3</v>
      </c>
      <c r="C7" s="20" t="s">
        <v>2</v>
      </c>
      <c r="D7" s="21" t="s">
        <v>26</v>
      </c>
      <c r="E7" s="29">
        <v>6.9398148148148139E-2</v>
      </c>
      <c r="F7" s="30">
        <v>0.55347222222222225</v>
      </c>
      <c r="G7" s="31">
        <v>0.69710648148148147</v>
      </c>
      <c r="H7" s="32">
        <f>E7-$H$2</f>
        <v>2.0787037037037027E-2</v>
      </c>
      <c r="I7" s="33">
        <f>135-30</f>
        <v>105</v>
      </c>
      <c r="J7" s="29">
        <f>G7-F7</f>
        <v>0.14363425925925921</v>
      </c>
      <c r="K7" s="31">
        <f>J7-$K$2</f>
        <v>2.9050925925925883E-2</v>
      </c>
      <c r="L7" s="58">
        <v>26</v>
      </c>
      <c r="M7" s="37">
        <v>0</v>
      </c>
      <c r="N7" s="30">
        <v>0.70972222222222225</v>
      </c>
      <c r="O7" s="38">
        <v>0.8256134259259259</v>
      </c>
      <c r="P7" s="42">
        <f>O7-N7</f>
        <v>0.11589120370370365</v>
      </c>
      <c r="Q7" s="32">
        <f>P7-$Q$2</f>
        <v>-1.9525462962963008E-2</v>
      </c>
      <c r="R7" s="53">
        <v>11</v>
      </c>
      <c r="S7" s="53">
        <v>6</v>
      </c>
      <c r="T7" s="54">
        <f>11*15+6*30</f>
        <v>345</v>
      </c>
      <c r="U7" s="45">
        <f>I7+M7+T7</f>
        <v>450</v>
      </c>
      <c r="V7" s="49">
        <v>3</v>
      </c>
    </row>
    <row r="8" spans="1:22" ht="15.75" thickBot="1" x14ac:dyDescent="0.3">
      <c r="A8" s="97" t="s">
        <v>31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x14ac:dyDescent="0.25">
      <c r="A9" s="60">
        <v>11</v>
      </c>
      <c r="B9" s="61" t="s">
        <v>15</v>
      </c>
      <c r="C9" s="40" t="s">
        <v>5</v>
      </c>
      <c r="D9" s="91" t="s">
        <v>25</v>
      </c>
      <c r="E9" s="22">
        <v>5.3634259259259263E-2</v>
      </c>
      <c r="F9" s="23">
        <v>0.54583333333333328</v>
      </c>
      <c r="G9" s="24">
        <v>0.65541666666666665</v>
      </c>
      <c r="H9" s="25">
        <f t="shared" ref="H9" si="0">E9-$H$2</f>
        <v>5.0231481481481516E-3</v>
      </c>
      <c r="I9" s="26">
        <v>114</v>
      </c>
      <c r="J9" s="22">
        <f t="shared" ref="J9" si="1">G9-F9</f>
        <v>0.10958333333333337</v>
      </c>
      <c r="K9" s="24">
        <f t="shared" ref="K9" si="2">J9-$K$2</f>
        <v>-4.9999999999999628E-3</v>
      </c>
      <c r="L9" s="57">
        <v>14</v>
      </c>
      <c r="M9" s="26">
        <f>14*35</f>
        <v>490</v>
      </c>
      <c r="N9" s="92">
        <v>0.67499999999999993</v>
      </c>
      <c r="O9" s="93">
        <v>0.79409722222222223</v>
      </c>
      <c r="P9" s="39">
        <f t="shared" ref="P9" si="3">O9-N9</f>
        <v>0.1190972222222223</v>
      </c>
      <c r="Q9" s="25">
        <f t="shared" ref="Q9" si="4">P9-$Q$2</f>
        <v>-1.6319444444444359E-2</v>
      </c>
      <c r="R9" s="50">
        <v>6</v>
      </c>
      <c r="S9" s="50">
        <v>8</v>
      </c>
      <c r="T9" s="51">
        <f>6*15+8*30</f>
        <v>330</v>
      </c>
      <c r="U9" s="68">
        <f t="shared" ref="U9" si="5">I9+M9+T9</f>
        <v>934</v>
      </c>
      <c r="V9" s="47">
        <v>1</v>
      </c>
    </row>
    <row r="10" spans="1:22" x14ac:dyDescent="0.25">
      <c r="A10" s="16">
        <v>5</v>
      </c>
      <c r="B10" s="4" t="s">
        <v>8</v>
      </c>
      <c r="C10" s="17" t="s">
        <v>1</v>
      </c>
      <c r="D10" s="21" t="s">
        <v>25</v>
      </c>
      <c r="E10" s="27">
        <v>4.8148148148148141E-2</v>
      </c>
      <c r="F10" s="3">
        <v>0.54375000000000007</v>
      </c>
      <c r="G10" s="2">
        <v>0.64944444444444438</v>
      </c>
      <c r="H10" s="9">
        <f t="shared" ref="H10:H22" si="6">E10-$H$2</f>
        <v>-4.6296296296297057E-4</v>
      </c>
      <c r="I10" s="28">
        <v>135</v>
      </c>
      <c r="J10" s="27">
        <f t="shared" ref="J10:J20" si="7">G10-F10</f>
        <v>0.10569444444444431</v>
      </c>
      <c r="K10" s="2">
        <f t="shared" ref="K10:K22" si="8">J10-$K$2</f>
        <v>-8.8888888888890155E-3</v>
      </c>
      <c r="L10" s="56">
        <v>11</v>
      </c>
      <c r="M10" s="28">
        <f>11*35</f>
        <v>385</v>
      </c>
      <c r="N10" s="64">
        <v>0.66388888888888886</v>
      </c>
      <c r="O10" s="67">
        <v>0.79971064814814818</v>
      </c>
      <c r="P10" s="41">
        <f t="shared" ref="P10:P22" si="9">O10-N10</f>
        <v>0.13582175925925932</v>
      </c>
      <c r="Q10" s="9">
        <f t="shared" ref="Q10:Q22" si="10">P10-$Q$2</f>
        <v>4.0509259259266517E-4</v>
      </c>
      <c r="R10" s="11">
        <v>11</v>
      </c>
      <c r="S10" s="11">
        <v>4</v>
      </c>
      <c r="T10" s="52">
        <v>285</v>
      </c>
      <c r="U10" s="69">
        <f t="shared" ref="U10:U20" si="11">I10+M10+T10</f>
        <v>805</v>
      </c>
      <c r="V10" s="48">
        <v>2</v>
      </c>
    </row>
    <row r="11" spans="1:22" ht="15.75" thickBot="1" x14ac:dyDescent="0.3">
      <c r="A11" s="71">
        <v>17</v>
      </c>
      <c r="B11" s="72" t="s">
        <v>23</v>
      </c>
      <c r="C11" s="73" t="s">
        <v>24</v>
      </c>
      <c r="D11" s="94" t="s">
        <v>25</v>
      </c>
      <c r="E11" s="29">
        <v>4.8865740740740737E-2</v>
      </c>
      <c r="F11" s="30">
        <v>0.52777777777777779</v>
      </c>
      <c r="G11" s="31">
        <v>0.65098379629629632</v>
      </c>
      <c r="H11" s="32">
        <f t="shared" si="6"/>
        <v>2.5462962962962549E-4</v>
      </c>
      <c r="I11" s="33">
        <v>135</v>
      </c>
      <c r="J11" s="29">
        <f t="shared" si="7"/>
        <v>0.12320601851851853</v>
      </c>
      <c r="K11" s="31">
        <f t="shared" si="8"/>
        <v>8.6226851851852054E-3</v>
      </c>
      <c r="L11" s="66">
        <v>12</v>
      </c>
      <c r="M11" s="33">
        <f>12*35-12*3</f>
        <v>384</v>
      </c>
      <c r="N11" s="95">
        <v>0.66805555555555562</v>
      </c>
      <c r="O11" s="96">
        <v>0.80231481481481481</v>
      </c>
      <c r="P11" s="42">
        <f t="shared" si="9"/>
        <v>0.13425925925925919</v>
      </c>
      <c r="Q11" s="32">
        <f t="shared" si="10"/>
        <v>-1.1574074074074681E-3</v>
      </c>
      <c r="R11" s="53">
        <v>5</v>
      </c>
      <c r="S11" s="53">
        <v>5</v>
      </c>
      <c r="T11" s="54">
        <f>5*15+5*30</f>
        <v>225</v>
      </c>
      <c r="U11" s="70">
        <f t="shared" si="11"/>
        <v>744</v>
      </c>
      <c r="V11" s="49">
        <v>3</v>
      </c>
    </row>
    <row r="12" spans="1:22" x14ac:dyDescent="0.25">
      <c r="A12" s="74">
        <v>8</v>
      </c>
      <c r="B12" s="75" t="s">
        <v>11</v>
      </c>
      <c r="C12" s="76" t="s">
        <v>5</v>
      </c>
      <c r="D12" s="77" t="s">
        <v>25</v>
      </c>
      <c r="E12" s="78">
        <v>6.913194444444444E-2</v>
      </c>
      <c r="F12" s="79">
        <v>0.54999999999999993</v>
      </c>
      <c r="G12" s="80">
        <v>0.66516203703703702</v>
      </c>
      <c r="H12" s="81">
        <f t="shared" si="6"/>
        <v>2.0520833333333328E-2</v>
      </c>
      <c r="I12" s="82">
        <v>48</v>
      </c>
      <c r="J12" s="78">
        <f t="shared" si="7"/>
        <v>0.11516203703703709</v>
      </c>
      <c r="K12" s="80">
        <f t="shared" si="8"/>
        <v>5.7870370370376178E-4</v>
      </c>
      <c r="L12" s="83">
        <v>12</v>
      </c>
      <c r="M12" s="82">
        <v>420</v>
      </c>
      <c r="N12" s="84">
        <v>0.6875</v>
      </c>
      <c r="O12" s="85">
        <v>0.83199074074074064</v>
      </c>
      <c r="P12" s="86">
        <f t="shared" si="9"/>
        <v>0.14449074074074064</v>
      </c>
      <c r="Q12" s="81">
        <f t="shared" si="10"/>
        <v>9.0740740740739845E-3</v>
      </c>
      <c r="R12" s="87">
        <v>9</v>
      </c>
      <c r="S12" s="87">
        <v>4</v>
      </c>
      <c r="T12" s="88">
        <f>9*15+4*30-13*3</f>
        <v>216</v>
      </c>
      <c r="U12" s="89">
        <f t="shared" si="11"/>
        <v>684</v>
      </c>
      <c r="V12" s="90">
        <v>4</v>
      </c>
    </row>
    <row r="13" spans="1:22" x14ac:dyDescent="0.25">
      <c r="A13" s="16">
        <v>12</v>
      </c>
      <c r="B13" s="4" t="s">
        <v>16</v>
      </c>
      <c r="C13" s="17" t="s">
        <v>5</v>
      </c>
      <c r="D13" s="21" t="s">
        <v>25</v>
      </c>
      <c r="E13" s="27">
        <v>4.280092592592593E-2</v>
      </c>
      <c r="F13" s="3">
        <v>0.53055555555555556</v>
      </c>
      <c r="G13" s="2">
        <v>0.66805555555555562</v>
      </c>
      <c r="H13" s="9">
        <f t="shared" si="6"/>
        <v>-5.8101851851851821E-3</v>
      </c>
      <c r="I13" s="28">
        <v>135</v>
      </c>
      <c r="J13" s="27">
        <f t="shared" si="7"/>
        <v>0.13750000000000007</v>
      </c>
      <c r="K13" s="2">
        <f t="shared" si="8"/>
        <v>2.2916666666666738E-2</v>
      </c>
      <c r="L13" s="56">
        <v>13</v>
      </c>
      <c r="M13" s="28">
        <v>0</v>
      </c>
      <c r="N13" s="64">
        <v>0.68888888888888899</v>
      </c>
      <c r="O13" s="67">
        <v>0.83443287037037039</v>
      </c>
      <c r="P13" s="41">
        <f t="shared" si="9"/>
        <v>0.1455439814814814</v>
      </c>
      <c r="Q13" s="9">
        <f t="shared" si="10"/>
        <v>1.0127314814814742E-2</v>
      </c>
      <c r="R13" s="11">
        <v>11</v>
      </c>
      <c r="S13" s="11">
        <v>8</v>
      </c>
      <c r="T13" s="52">
        <f>11*15+8*30+15*3</f>
        <v>450</v>
      </c>
      <c r="U13" s="69">
        <f t="shared" si="11"/>
        <v>585</v>
      </c>
      <c r="V13" s="48">
        <v>5</v>
      </c>
    </row>
    <row r="14" spans="1:22" x14ac:dyDescent="0.25">
      <c r="A14" s="16">
        <v>3</v>
      </c>
      <c r="B14" s="4" t="s">
        <v>4</v>
      </c>
      <c r="C14" s="17" t="s">
        <v>5</v>
      </c>
      <c r="D14" s="21" t="s">
        <v>25</v>
      </c>
      <c r="E14" s="27">
        <v>4.1979166666666672E-2</v>
      </c>
      <c r="F14" s="2">
        <v>0.52500000000000002</v>
      </c>
      <c r="G14" s="2">
        <v>0.6268055555555555</v>
      </c>
      <c r="H14" s="9">
        <f t="shared" si="6"/>
        <v>-6.6319444444444403E-3</v>
      </c>
      <c r="I14" s="28">
        <v>135</v>
      </c>
      <c r="J14" s="27">
        <f t="shared" si="7"/>
        <v>0.10180555555555548</v>
      </c>
      <c r="K14" s="2">
        <f t="shared" si="8"/>
        <v>-1.2777777777777846E-2</v>
      </c>
      <c r="L14" s="59">
        <v>2</v>
      </c>
      <c r="M14" s="65">
        <f>2*35</f>
        <v>70</v>
      </c>
      <c r="N14" s="64">
        <v>0.64583333333333337</v>
      </c>
      <c r="O14" s="67">
        <v>0.77335648148148151</v>
      </c>
      <c r="P14" s="41">
        <f t="shared" si="9"/>
        <v>0.12752314814814814</v>
      </c>
      <c r="Q14" s="9">
        <f t="shared" si="10"/>
        <v>-7.8935185185185219E-3</v>
      </c>
      <c r="R14" s="11">
        <v>11</v>
      </c>
      <c r="S14" s="11">
        <v>6</v>
      </c>
      <c r="T14" s="52">
        <f>11*15+6*30</f>
        <v>345</v>
      </c>
      <c r="U14" s="69">
        <f t="shared" si="11"/>
        <v>550</v>
      </c>
      <c r="V14" s="48">
        <v>6</v>
      </c>
    </row>
    <row r="15" spans="1:22" x14ac:dyDescent="0.25">
      <c r="A15" s="16">
        <v>9</v>
      </c>
      <c r="B15" s="4" t="s">
        <v>12</v>
      </c>
      <c r="C15" s="17" t="s">
        <v>5</v>
      </c>
      <c r="D15" s="21" t="s">
        <v>25</v>
      </c>
      <c r="E15" s="27">
        <v>4.4872685185185189E-2</v>
      </c>
      <c r="F15" s="3">
        <v>0.52916666666666667</v>
      </c>
      <c r="G15" s="2">
        <v>0.6699652777777777</v>
      </c>
      <c r="H15" s="9">
        <f t="shared" si="6"/>
        <v>-3.7384259259259228E-3</v>
      </c>
      <c r="I15" s="28">
        <v>135</v>
      </c>
      <c r="J15" s="27">
        <f t="shared" si="7"/>
        <v>0.14079861111111103</v>
      </c>
      <c r="K15" s="2">
        <f t="shared" si="8"/>
        <v>2.6215277777777699E-2</v>
      </c>
      <c r="L15" s="56">
        <v>11</v>
      </c>
      <c r="M15" s="28">
        <v>0</v>
      </c>
      <c r="N15" s="64">
        <v>0.69027777777777777</v>
      </c>
      <c r="O15" s="67">
        <v>0.79871527777777773</v>
      </c>
      <c r="P15" s="41">
        <f t="shared" si="9"/>
        <v>0.10843749999999996</v>
      </c>
      <c r="Q15" s="9">
        <f t="shared" si="10"/>
        <v>-2.6979166666666693E-2</v>
      </c>
      <c r="R15" s="11">
        <v>11</v>
      </c>
      <c r="S15" s="11">
        <v>5</v>
      </c>
      <c r="T15" s="52">
        <f>11*15+5*30</f>
        <v>315</v>
      </c>
      <c r="U15" s="69">
        <f t="shared" si="11"/>
        <v>450</v>
      </c>
      <c r="V15" s="48">
        <v>7</v>
      </c>
    </row>
    <row r="16" spans="1:22" x14ac:dyDescent="0.25">
      <c r="A16" s="16">
        <v>7</v>
      </c>
      <c r="B16" s="4" t="s">
        <v>10</v>
      </c>
      <c r="C16" s="17" t="s">
        <v>1</v>
      </c>
      <c r="D16" s="21" t="s">
        <v>25</v>
      </c>
      <c r="E16" s="27">
        <v>4.6250000000000006E-2</v>
      </c>
      <c r="F16" s="3">
        <v>0.52638888888888891</v>
      </c>
      <c r="G16" s="2">
        <v>0.64409722222222221</v>
      </c>
      <c r="H16" s="9">
        <f t="shared" si="6"/>
        <v>-2.3611111111111055E-3</v>
      </c>
      <c r="I16" s="28">
        <v>135</v>
      </c>
      <c r="J16" s="27">
        <f t="shared" si="7"/>
        <v>0.1177083333333333</v>
      </c>
      <c r="K16" s="2">
        <f t="shared" si="8"/>
        <v>3.124999999999975E-3</v>
      </c>
      <c r="L16" s="56">
        <v>4</v>
      </c>
      <c r="M16" s="28">
        <f>4*35-5*3</f>
        <v>125</v>
      </c>
      <c r="N16" s="64">
        <v>0.66597222222222219</v>
      </c>
      <c r="O16" s="67">
        <v>0.80379629629629623</v>
      </c>
      <c r="P16" s="41">
        <f t="shared" si="9"/>
        <v>0.13782407407407404</v>
      </c>
      <c r="Q16" s="9">
        <f t="shared" si="10"/>
        <v>2.4074074074073859E-3</v>
      </c>
      <c r="R16" s="11">
        <v>7</v>
      </c>
      <c r="S16" s="11">
        <v>3</v>
      </c>
      <c r="T16" s="52">
        <f>7*15+3*30-3*3</f>
        <v>186</v>
      </c>
      <c r="U16" s="69">
        <f t="shared" si="11"/>
        <v>446</v>
      </c>
      <c r="V16" s="48">
        <v>8</v>
      </c>
    </row>
    <row r="17" spans="1:22" x14ac:dyDescent="0.25">
      <c r="A17" s="16">
        <v>1</v>
      </c>
      <c r="B17" s="4" t="s">
        <v>0</v>
      </c>
      <c r="C17" s="17" t="s">
        <v>1</v>
      </c>
      <c r="D17" s="21" t="s">
        <v>25</v>
      </c>
      <c r="E17" s="27">
        <v>7.2337962962962965E-2</v>
      </c>
      <c r="F17" s="2">
        <v>0.57013888888888886</v>
      </c>
      <c r="G17" s="2">
        <v>0.68471064814814808</v>
      </c>
      <c r="H17" s="9">
        <f t="shared" si="6"/>
        <v>2.3726851851851853E-2</v>
      </c>
      <c r="I17" s="28">
        <v>0</v>
      </c>
      <c r="J17" s="27">
        <f t="shared" si="7"/>
        <v>0.11457175925925922</v>
      </c>
      <c r="K17" s="2">
        <f t="shared" si="8"/>
        <v>-1.1574074074108265E-5</v>
      </c>
      <c r="L17" s="59">
        <v>8</v>
      </c>
      <c r="M17" s="65">
        <f>8*35</f>
        <v>280</v>
      </c>
      <c r="N17" s="64">
        <v>0.70624999999999993</v>
      </c>
      <c r="O17" s="67">
        <v>0.84418981481481481</v>
      </c>
      <c r="P17" s="41">
        <f t="shared" si="9"/>
        <v>0.13793981481481488</v>
      </c>
      <c r="Q17" s="9">
        <f t="shared" si="10"/>
        <v>2.5231481481482188E-3</v>
      </c>
      <c r="R17" s="11">
        <v>5</v>
      </c>
      <c r="S17" s="11">
        <v>3</v>
      </c>
      <c r="T17" s="52">
        <f>5*15+3*30-4*3</f>
        <v>153</v>
      </c>
      <c r="U17" s="69">
        <f t="shared" si="11"/>
        <v>433</v>
      </c>
      <c r="V17" s="48">
        <v>9</v>
      </c>
    </row>
    <row r="18" spans="1:22" x14ac:dyDescent="0.25">
      <c r="A18" s="62">
        <v>14</v>
      </c>
      <c r="B18" s="5" t="s">
        <v>18</v>
      </c>
      <c r="C18" s="63" t="s">
        <v>19</v>
      </c>
      <c r="D18" s="21" t="s">
        <v>25</v>
      </c>
      <c r="E18" s="27">
        <v>4.8946759259259259E-2</v>
      </c>
      <c r="F18" s="3">
        <v>0.53541666666666665</v>
      </c>
      <c r="G18" s="3">
        <v>0.61805555555555558</v>
      </c>
      <c r="H18" s="9">
        <f t="shared" si="6"/>
        <v>3.3564814814814742E-4</v>
      </c>
      <c r="I18" s="28">
        <v>135</v>
      </c>
      <c r="J18" s="27">
        <f t="shared" si="7"/>
        <v>8.2638888888888928E-2</v>
      </c>
      <c r="K18" s="2">
        <f t="shared" si="8"/>
        <v>-3.19444444444444E-2</v>
      </c>
      <c r="L18" s="56">
        <v>2</v>
      </c>
      <c r="M18" s="28">
        <f>2*35</f>
        <v>70</v>
      </c>
      <c r="N18" s="64">
        <v>0.63194444444444442</v>
      </c>
      <c r="O18" s="67">
        <v>0.73657407407407405</v>
      </c>
      <c r="P18" s="41">
        <f t="shared" si="9"/>
        <v>0.10462962962962963</v>
      </c>
      <c r="Q18" s="9">
        <f t="shared" si="10"/>
        <v>-3.0787037037037029E-2</v>
      </c>
      <c r="R18" s="11">
        <v>5</v>
      </c>
      <c r="S18" s="11">
        <v>3</v>
      </c>
      <c r="T18" s="52">
        <f>5*15+3*30</f>
        <v>165</v>
      </c>
      <c r="U18" s="69">
        <f t="shared" si="11"/>
        <v>370</v>
      </c>
      <c r="V18" s="48">
        <v>10</v>
      </c>
    </row>
    <row r="19" spans="1:22" x14ac:dyDescent="0.25">
      <c r="A19" s="62">
        <v>13</v>
      </c>
      <c r="B19" s="5" t="s">
        <v>17</v>
      </c>
      <c r="C19" s="63" t="s">
        <v>1</v>
      </c>
      <c r="D19" s="21" t="s">
        <v>25</v>
      </c>
      <c r="E19" s="27">
        <v>6.1851851851851852E-2</v>
      </c>
      <c r="F19" s="3">
        <v>0.55208333333333337</v>
      </c>
      <c r="G19" s="2">
        <v>0.68966435185185182</v>
      </c>
      <c r="H19" s="9">
        <f t="shared" si="6"/>
        <v>1.324074074074074E-2</v>
      </c>
      <c r="I19" s="28">
        <v>78</v>
      </c>
      <c r="J19" s="27">
        <f t="shared" si="7"/>
        <v>0.13758101851851845</v>
      </c>
      <c r="K19" s="2">
        <f t="shared" si="8"/>
        <v>2.2997685185185121E-2</v>
      </c>
      <c r="L19" s="56">
        <v>10</v>
      </c>
      <c r="M19" s="28">
        <v>0</v>
      </c>
      <c r="N19" s="64">
        <v>0.70833333333333337</v>
      </c>
      <c r="O19" s="67">
        <v>0.85081018518518514</v>
      </c>
      <c r="P19" s="41">
        <f t="shared" si="9"/>
        <v>0.14247685185185177</v>
      </c>
      <c r="Q19" s="9">
        <f t="shared" si="10"/>
        <v>7.0601851851851138E-3</v>
      </c>
      <c r="R19" s="11">
        <v>6</v>
      </c>
      <c r="S19" s="11">
        <v>6</v>
      </c>
      <c r="T19" s="52">
        <f>6*15+6*30-10*3</f>
        <v>240</v>
      </c>
      <c r="U19" s="69">
        <f t="shared" si="11"/>
        <v>318</v>
      </c>
      <c r="V19" s="48">
        <v>11</v>
      </c>
    </row>
    <row r="20" spans="1:22" x14ac:dyDescent="0.25">
      <c r="A20" s="16">
        <v>10</v>
      </c>
      <c r="B20" s="4" t="s">
        <v>13</v>
      </c>
      <c r="C20" s="17" t="s">
        <v>14</v>
      </c>
      <c r="D20" s="21" t="s">
        <v>25</v>
      </c>
      <c r="E20" s="27">
        <v>4.6527777777777779E-2</v>
      </c>
      <c r="F20" s="3">
        <v>0.52361111111111114</v>
      </c>
      <c r="G20" s="2">
        <v>0.63361111111111112</v>
      </c>
      <c r="H20" s="9">
        <f t="shared" si="6"/>
        <v>-2.0833333333333329E-3</v>
      </c>
      <c r="I20" s="28">
        <v>135</v>
      </c>
      <c r="J20" s="27">
        <f t="shared" si="7"/>
        <v>0.10999999999999999</v>
      </c>
      <c r="K20" s="2">
        <f t="shared" si="8"/>
        <v>-4.583333333333342E-3</v>
      </c>
      <c r="L20" s="56">
        <v>1</v>
      </c>
      <c r="M20" s="28">
        <f>1*35</f>
        <v>35</v>
      </c>
      <c r="N20" s="64">
        <v>0.64930555555555558</v>
      </c>
      <c r="O20" s="67">
        <v>0.79851851851851852</v>
      </c>
      <c r="P20" s="41">
        <f t="shared" si="9"/>
        <v>0.14921296296296294</v>
      </c>
      <c r="Q20" s="9">
        <f t="shared" si="10"/>
        <v>1.3796296296296279E-2</v>
      </c>
      <c r="R20" s="11">
        <v>1</v>
      </c>
      <c r="S20" s="11">
        <v>3</v>
      </c>
      <c r="T20" s="52">
        <f>1*15+3*30-20*3</f>
        <v>45</v>
      </c>
      <c r="U20" s="69">
        <f t="shared" si="11"/>
        <v>215</v>
      </c>
      <c r="V20" s="48">
        <v>12</v>
      </c>
    </row>
    <row r="21" spans="1:22" x14ac:dyDescent="0.25">
      <c r="A21" s="62">
        <v>15</v>
      </c>
      <c r="B21" s="5" t="s">
        <v>20</v>
      </c>
      <c r="C21" s="63" t="s">
        <v>21</v>
      </c>
      <c r="D21" s="21" t="s">
        <v>25</v>
      </c>
      <c r="E21" s="27">
        <v>4.8379629629629627E-2</v>
      </c>
      <c r="F21" s="2">
        <v>0.54166666666666663</v>
      </c>
      <c r="G21" s="1"/>
      <c r="H21" s="9">
        <f t="shared" si="6"/>
        <v>-2.3148148148148529E-4</v>
      </c>
      <c r="I21" s="28">
        <v>135</v>
      </c>
      <c r="J21" s="27"/>
      <c r="K21" s="2">
        <f t="shared" si="8"/>
        <v>-0.11458333333333333</v>
      </c>
      <c r="L21" s="56"/>
      <c r="M21" s="28">
        <v>0</v>
      </c>
      <c r="N21" s="12"/>
      <c r="O21" s="4"/>
      <c r="P21" s="41">
        <f t="shared" si="9"/>
        <v>0</v>
      </c>
      <c r="Q21" s="9">
        <f t="shared" si="10"/>
        <v>-0.13541666666666666</v>
      </c>
      <c r="R21" s="11"/>
      <c r="S21" s="11"/>
      <c r="T21" s="52"/>
      <c r="U21" s="69">
        <v>135</v>
      </c>
      <c r="V21" s="48">
        <v>13</v>
      </c>
    </row>
    <row r="22" spans="1:22" ht="15.75" thickBot="1" x14ac:dyDescent="0.3">
      <c r="A22" s="18">
        <v>4</v>
      </c>
      <c r="B22" s="19" t="s">
        <v>6</v>
      </c>
      <c r="C22" s="20" t="s">
        <v>7</v>
      </c>
      <c r="D22" s="21" t="s">
        <v>25</v>
      </c>
      <c r="E22" s="29">
        <v>0.10532407407407407</v>
      </c>
      <c r="F22" s="30">
        <v>0.58194444444444449</v>
      </c>
      <c r="G22" s="31">
        <v>0.68113425925925919</v>
      </c>
      <c r="H22" s="32">
        <f t="shared" si="6"/>
        <v>5.6712962962962958E-2</v>
      </c>
      <c r="I22" s="33">
        <v>0</v>
      </c>
      <c r="J22" s="29">
        <f>G22-F22</f>
        <v>9.9189814814814703E-2</v>
      </c>
      <c r="K22" s="31">
        <f t="shared" si="8"/>
        <v>-1.5393518518518626E-2</v>
      </c>
      <c r="L22" s="66"/>
      <c r="M22" s="33" t="s">
        <v>28</v>
      </c>
      <c r="N22" s="12"/>
      <c r="O22" s="4"/>
      <c r="P22" s="42">
        <f t="shared" si="9"/>
        <v>0</v>
      </c>
      <c r="Q22" s="32">
        <f t="shared" si="10"/>
        <v>-0.13541666666666666</v>
      </c>
      <c r="R22" s="53"/>
      <c r="S22" s="53"/>
      <c r="T22" s="54"/>
      <c r="U22" s="70">
        <v>0</v>
      </c>
      <c r="V22" s="49">
        <v>14</v>
      </c>
    </row>
  </sheetData>
  <sortState ref="A9:V21">
    <sortCondition descending="1" ref="U9:U21"/>
  </sortState>
  <mergeCells count="3">
    <mergeCell ref="A8:V8"/>
    <mergeCell ref="A4:V4"/>
    <mergeCell ref="A1:V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Rezultati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Edvins</dc:creator>
  <cp:lastModifiedBy>Edvins</cp:lastModifiedBy>
  <cp:lastPrinted>2012-09-22T17:45:03Z</cp:lastPrinted>
  <dcterms:created xsi:type="dcterms:W3CDTF">2012-09-14T14:34:08Z</dcterms:created>
  <dcterms:modified xsi:type="dcterms:W3CDTF">2012-09-24T16:41:46Z</dcterms:modified>
</cp:coreProperties>
</file>